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arjan.vanwingerden\Greystar\Greystar NL - New\Projects\Utrecht_Merwede\04 Development\04 Design\09 Urban Plan\Bomen\20230117 Bomeninventarisatie\"/>
    </mc:Choice>
  </mc:AlternateContent>
  <xr:revisionPtr revIDLastSave="0" documentId="8_{8B997AA4-A719-4036-AD5C-1115167FF166}" xr6:coauthVersionLast="47" xr6:coauthVersionMax="47" xr10:uidLastSave="{00000000-0000-0000-0000-000000000000}"/>
  <bookViews>
    <workbookView xWindow="27330" yWindow="-18585" windowWidth="20505" windowHeight="12585" xr2:uid="{00000000-000D-0000-FFFF-FFFF00000000}"/>
  </bookViews>
  <sheets>
    <sheet name="5853_Bomen zuid" sheetId="2" r:id="rId1"/>
    <sheet name="Toelicht. boomgrootte sortiment" sheetId="10" r:id="rId2"/>
    <sheet name="Toel. toepasb. bin. projgeb" sheetId="9" r:id="rId3"/>
    <sheet name="Toelichting groeiplaatsvol 25 j" sheetId="8" r:id="rId4"/>
    <sheet name="Toelichting kluitopp" sheetId="7" r:id="rId5"/>
    <sheet name="Toelichting kluitvolume" sheetId="5" r:id="rId6"/>
    <sheet name="Draaitabellen verplantbaarheid" sheetId="4" r:id="rId7"/>
    <sheet name="Draaitabellen soort en conditie" sheetId="11" r:id="rId8"/>
  </sheets>
  <definedNames>
    <definedName name="_xlnm._FilterDatabase" localSheetId="0" hidden="1">'5853_Bomen zuid'!$A$1:$AV$797</definedName>
  </definedNames>
  <calcPr calcId="191029"/>
  <pivotCaches>
    <pivotCache cacheId="3" r:id="rId9"/>
    <pivotCache cacheId="4"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1" i="2" l="1"/>
  <c r="K411" i="2" s="1"/>
  <c r="I405" i="2"/>
  <c r="K405" i="2" s="1"/>
  <c r="I406" i="2"/>
  <c r="K406" i="2" s="1"/>
  <c r="I426" i="2"/>
  <c r="I475" i="2"/>
  <c r="K475" i="2" s="1"/>
  <c r="L475" i="2" s="1"/>
  <c r="I474" i="2"/>
  <c r="I473" i="2"/>
  <c r="I472" i="2"/>
  <c r="K472" i="2" s="1"/>
  <c r="I471" i="2"/>
  <c r="K471" i="2" s="1"/>
  <c r="I464" i="2"/>
  <c r="K464" i="2" s="1"/>
  <c r="I447" i="2"/>
  <c r="I436" i="2"/>
  <c r="K436" i="2" s="1"/>
  <c r="I425" i="2"/>
  <c r="K425" i="2" s="1"/>
  <c r="I394" i="2"/>
  <c r="K394" i="2" s="1"/>
  <c r="I307" i="2"/>
  <c r="K307" i="2" s="1"/>
  <c r="I264" i="2"/>
  <c r="I74" i="2"/>
  <c r="K74" i="2" s="1"/>
  <c r="I450" i="2"/>
  <c r="I267" i="2"/>
  <c r="K267" i="2" s="1"/>
  <c r="I266" i="2"/>
  <c r="K266" i="2" s="1"/>
  <c r="I200" i="2"/>
  <c r="K200" i="2" s="1"/>
  <c r="I262" i="2"/>
  <c r="K262" i="2" s="1"/>
  <c r="I458" i="2"/>
  <c r="K458" i="2" s="1"/>
  <c r="I438" i="2"/>
  <c r="K438" i="2" s="1"/>
  <c r="I356" i="2"/>
  <c r="K356" i="2" s="1"/>
  <c r="I355" i="2"/>
  <c r="K355" i="2" s="1"/>
  <c r="I202" i="2"/>
  <c r="K202" i="2" s="1"/>
  <c r="I201" i="2"/>
  <c r="K201" i="2" s="1"/>
  <c r="I254" i="2"/>
  <c r="I251" i="2"/>
  <c r="K251" i="2" s="1"/>
  <c r="I248" i="2"/>
  <c r="K248" i="2" s="1"/>
  <c r="I207" i="2"/>
  <c r="K207" i="2" s="1"/>
  <c r="I249" i="2"/>
  <c r="K249" i="2" s="1"/>
  <c r="I58" i="2"/>
  <c r="K58" i="2" s="1"/>
  <c r="I253" i="2"/>
  <c r="K253" i="2" s="1"/>
  <c r="I230" i="2"/>
  <c r="K230" i="2" s="1"/>
  <c r="I140" i="2"/>
  <c r="K140" i="2" s="1"/>
  <c r="I205" i="2"/>
  <c r="K205" i="2" s="1"/>
  <c r="I141" i="2"/>
  <c r="K141" i="2" s="1"/>
  <c r="I250" i="2"/>
  <c r="K250" i="2" s="1"/>
  <c r="I225" i="2"/>
  <c r="K225" i="2" s="1"/>
  <c r="I206" i="2"/>
  <c r="K206" i="2" s="1"/>
  <c r="I357" i="2"/>
  <c r="K357" i="2" s="1"/>
  <c r="I234" i="2"/>
  <c r="K234" i="2" s="1"/>
  <c r="I199" i="2"/>
  <c r="K199" i="2" s="1"/>
  <c r="I198" i="2"/>
  <c r="K198" i="2" s="1"/>
  <c r="I290" i="2"/>
  <c r="K290" i="2" s="1"/>
  <c r="I384" i="2"/>
  <c r="K384" i="2" s="1"/>
  <c r="I252" i="2"/>
  <c r="K252" i="2" s="1"/>
  <c r="I203" i="2"/>
  <c r="K203" i="2" s="1"/>
  <c r="I233" i="2"/>
  <c r="K233" i="2" s="1"/>
  <c r="I227" i="2"/>
  <c r="K227" i="2" s="1"/>
  <c r="I138" i="2"/>
  <c r="K138" i="2" s="1"/>
  <c r="I30" i="2"/>
  <c r="K30" i="2" s="1"/>
  <c r="I395" i="2"/>
  <c r="K395" i="2" s="1"/>
  <c r="I53" i="2"/>
  <c r="K53" i="2" s="1"/>
  <c r="I208" i="2"/>
  <c r="K208" i="2" s="1"/>
  <c r="I39" i="2"/>
  <c r="K39" i="2" s="1"/>
  <c r="I229" i="2"/>
  <c r="K229" i="2" s="1"/>
  <c r="I38" i="2"/>
  <c r="K38" i="2" s="1"/>
  <c r="I235" i="2"/>
  <c r="K235" i="2" s="1"/>
  <c r="I115" i="2"/>
  <c r="K115" i="2" s="1"/>
  <c r="I48" i="2"/>
  <c r="K48" i="2" s="1"/>
  <c r="I232" i="2"/>
  <c r="K232" i="2" s="1"/>
  <c r="I298" i="2"/>
  <c r="K298" i="2" s="1"/>
  <c r="I142" i="2"/>
  <c r="K142" i="2" s="1"/>
  <c r="I139" i="2"/>
  <c r="K139" i="2" s="1"/>
  <c r="I37" i="2"/>
  <c r="K37" i="2" s="1"/>
  <c r="I420" i="2"/>
  <c r="K420" i="2" s="1"/>
  <c r="I228" i="2"/>
  <c r="K228" i="2" s="1"/>
  <c r="I226" i="2"/>
  <c r="K226" i="2" s="1"/>
  <c r="I204" i="2"/>
  <c r="K204" i="2" s="1"/>
  <c r="I31" i="2"/>
  <c r="K31" i="2" s="1"/>
  <c r="I137" i="2"/>
  <c r="K137" i="2" s="1"/>
  <c r="I220" i="2"/>
  <c r="K220" i="2" s="1"/>
  <c r="I213" i="2"/>
  <c r="K213" i="2" s="1"/>
  <c r="I32" i="2"/>
  <c r="K32" i="2" s="1"/>
  <c r="I221" i="2"/>
  <c r="K221" i="2" s="1"/>
  <c r="I215" i="2"/>
  <c r="K215" i="2" s="1"/>
  <c r="I214" i="2"/>
  <c r="K214" i="2" s="1"/>
  <c r="I33" i="2"/>
  <c r="K33" i="2" s="1"/>
  <c r="I216" i="2"/>
  <c r="K216" i="2" s="1"/>
  <c r="I131" i="2"/>
  <c r="K131" i="2" s="1"/>
  <c r="I222" i="2"/>
  <c r="K222" i="2" s="1"/>
  <c r="I211" i="2"/>
  <c r="K211" i="2" s="1"/>
  <c r="I224" i="2"/>
  <c r="I223" i="2"/>
  <c r="K223" i="2" s="1"/>
  <c r="I212" i="2"/>
  <c r="K212" i="2" s="1"/>
  <c r="I40" i="2"/>
  <c r="K40" i="2" s="1"/>
  <c r="I83" i="2"/>
  <c r="K83" i="2" s="1"/>
  <c r="I49" i="2"/>
  <c r="K49" i="2" s="1"/>
  <c r="I299" i="2"/>
  <c r="K299" i="2" s="1"/>
  <c r="I302" i="2"/>
  <c r="K302" i="2" s="1"/>
  <c r="I103" i="2"/>
  <c r="I102" i="2"/>
  <c r="I91" i="2"/>
  <c r="K91" i="2" s="1"/>
  <c r="I90" i="2"/>
  <c r="K90" i="2" s="1"/>
  <c r="L90" i="2" s="1"/>
  <c r="I89" i="2"/>
  <c r="K89" i="2" s="1"/>
  <c r="I88" i="2"/>
  <c r="I87" i="2"/>
  <c r="I84" i="2"/>
  <c r="I459" i="2"/>
  <c r="I456" i="2"/>
  <c r="K456" i="2" s="1"/>
  <c r="I455" i="2"/>
  <c r="K455" i="2" s="1"/>
  <c r="I446" i="2"/>
  <c r="K446" i="2" s="1"/>
  <c r="I444" i="2"/>
  <c r="I435" i="2"/>
  <c r="I433" i="2"/>
  <c r="K433" i="2" s="1"/>
  <c r="I432" i="2"/>
  <c r="K432" i="2" s="1"/>
  <c r="L432" i="2" s="1"/>
  <c r="I431" i="2"/>
  <c r="K431" i="2" s="1"/>
  <c r="I430" i="2"/>
  <c r="I92" i="2"/>
  <c r="I86" i="2"/>
  <c r="I85" i="2"/>
  <c r="I311" i="2"/>
  <c r="K311" i="2" s="1"/>
  <c r="I310" i="2"/>
  <c r="K310" i="2" s="1"/>
  <c r="I309" i="2"/>
  <c r="K309" i="2" s="1"/>
  <c r="I308" i="2"/>
  <c r="I306" i="2"/>
  <c r="I428" i="2"/>
  <c r="K428" i="2" s="1"/>
  <c r="L428" i="2" s="1"/>
  <c r="I427" i="2"/>
  <c r="K427" i="2" s="1"/>
  <c r="L427" i="2" s="1"/>
  <c r="I47" i="2"/>
  <c r="K47" i="2" s="1"/>
  <c r="I408" i="2"/>
  <c r="K408" i="2" s="1"/>
  <c r="I407" i="2"/>
  <c r="K407" i="2" s="1"/>
  <c r="I24" i="2"/>
  <c r="K24" i="2" s="1"/>
  <c r="I409" i="2"/>
  <c r="K409" i="2" s="1"/>
  <c r="I303" i="2"/>
  <c r="K303" i="2" s="1"/>
  <c r="I410" i="2"/>
  <c r="K410" i="2" s="1"/>
  <c r="I300" i="2"/>
  <c r="K300" i="2" s="1"/>
  <c r="I8" i="2"/>
  <c r="K8" i="2" s="1"/>
  <c r="I164" i="2"/>
  <c r="I107" i="2"/>
  <c r="I108" i="2"/>
  <c r="I161" i="2"/>
  <c r="I160" i="2"/>
  <c r="I159" i="2"/>
  <c r="I158" i="2"/>
  <c r="I172" i="2"/>
  <c r="I171" i="2"/>
  <c r="I170" i="2"/>
  <c r="I169" i="2"/>
  <c r="I453" i="2"/>
  <c r="I452" i="2"/>
  <c r="I451" i="2"/>
  <c r="I449" i="2"/>
  <c r="I448" i="2"/>
  <c r="I424" i="2"/>
  <c r="K424" i="2" s="1"/>
  <c r="I422" i="2"/>
  <c r="K422" i="2" s="1"/>
  <c r="I421" i="2"/>
  <c r="K421" i="2" s="1"/>
  <c r="I419" i="2"/>
  <c r="I418" i="2"/>
  <c r="I417" i="2"/>
  <c r="I416" i="2"/>
  <c r="I415" i="2"/>
  <c r="I414" i="2"/>
  <c r="I413" i="2"/>
  <c r="I412" i="2"/>
  <c r="I404" i="2"/>
  <c r="I403" i="2"/>
  <c r="I402" i="2"/>
  <c r="K402" i="2" s="1"/>
  <c r="I401" i="2"/>
  <c r="I400" i="2"/>
  <c r="I399" i="2"/>
  <c r="I398" i="2"/>
  <c r="I397" i="2"/>
  <c r="I396" i="2"/>
  <c r="I393" i="2"/>
  <c r="I392" i="2"/>
  <c r="I391" i="2"/>
  <c r="I390" i="2"/>
  <c r="I389" i="2"/>
  <c r="I388" i="2"/>
  <c r="I387" i="2"/>
  <c r="I386" i="2"/>
  <c r="I385" i="2"/>
  <c r="I383" i="2"/>
  <c r="I382" i="2"/>
  <c r="I381" i="2"/>
  <c r="I380" i="2"/>
  <c r="I379" i="2"/>
  <c r="I378" i="2"/>
  <c r="I377" i="2"/>
  <c r="I376" i="2"/>
  <c r="K376" i="2" s="1"/>
  <c r="I375" i="2"/>
  <c r="I374" i="2"/>
  <c r="I373" i="2"/>
  <c r="I372" i="2"/>
  <c r="I371" i="2"/>
  <c r="I370" i="2"/>
  <c r="I369" i="2"/>
  <c r="I368" i="2"/>
  <c r="I367" i="2"/>
  <c r="I366" i="2"/>
  <c r="I365" i="2"/>
  <c r="I364" i="2"/>
  <c r="I363" i="2"/>
  <c r="I362" i="2"/>
  <c r="I361" i="2"/>
  <c r="I360" i="2"/>
  <c r="I359" i="2"/>
  <c r="I358"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05" i="2"/>
  <c r="I304" i="2"/>
  <c r="I301" i="2"/>
  <c r="I297" i="2"/>
  <c r="I296" i="2"/>
  <c r="I294" i="2"/>
  <c r="I293" i="2"/>
  <c r="I292" i="2"/>
  <c r="I291" i="2"/>
  <c r="I289" i="2"/>
  <c r="I288" i="2"/>
  <c r="I287" i="2"/>
  <c r="I286" i="2"/>
  <c r="I285" i="2"/>
  <c r="I284" i="2"/>
  <c r="I283" i="2"/>
  <c r="I282" i="2"/>
  <c r="I281" i="2"/>
  <c r="I280" i="2"/>
  <c r="I279" i="2"/>
  <c r="I278" i="2"/>
  <c r="I277" i="2"/>
  <c r="I276" i="2"/>
  <c r="I275" i="2"/>
  <c r="I274" i="2"/>
  <c r="I273" i="2"/>
  <c r="I272" i="2"/>
  <c r="I271" i="2"/>
  <c r="I270" i="2"/>
  <c r="I269" i="2"/>
  <c r="I268" i="2"/>
  <c r="I265" i="2"/>
  <c r="I263" i="2"/>
  <c r="I261" i="2"/>
  <c r="I260" i="2"/>
  <c r="I259" i="2"/>
  <c r="I258" i="2"/>
  <c r="I257" i="2"/>
  <c r="I256" i="2"/>
  <c r="I255" i="2"/>
  <c r="I247" i="2"/>
  <c r="I246" i="2"/>
  <c r="I245" i="2"/>
  <c r="I244" i="2"/>
  <c r="I243" i="2"/>
  <c r="I242" i="2"/>
  <c r="I241" i="2"/>
  <c r="I240" i="2"/>
  <c r="I239" i="2"/>
  <c r="I238" i="2"/>
  <c r="I237" i="2"/>
  <c r="I236" i="2"/>
  <c r="I231" i="2"/>
  <c r="I219" i="2"/>
  <c r="I218" i="2"/>
  <c r="I217" i="2"/>
  <c r="I210" i="2"/>
  <c r="I209" i="2"/>
  <c r="I197" i="2"/>
  <c r="K197" i="2" s="1"/>
  <c r="I196" i="2"/>
  <c r="I195" i="2"/>
  <c r="K195" i="2" s="1"/>
  <c r="I194" i="2"/>
  <c r="K194" i="2" s="1"/>
  <c r="I193" i="2"/>
  <c r="I192" i="2"/>
  <c r="I191" i="2"/>
  <c r="I190" i="2"/>
  <c r="I189" i="2"/>
  <c r="I188" i="2"/>
  <c r="I187" i="2"/>
  <c r="I186" i="2"/>
  <c r="I185" i="2"/>
  <c r="I184" i="2"/>
  <c r="I183" i="2"/>
  <c r="I182" i="2"/>
  <c r="I181" i="2"/>
  <c r="I180" i="2"/>
  <c r="I179" i="2"/>
  <c r="I178" i="2"/>
  <c r="I177" i="2"/>
  <c r="I176" i="2"/>
  <c r="I175" i="2"/>
  <c r="I174" i="2"/>
  <c r="I173" i="2"/>
  <c r="I168" i="2"/>
  <c r="I167" i="2"/>
  <c r="I166" i="2"/>
  <c r="I165" i="2"/>
  <c r="I163" i="2"/>
  <c r="I162" i="2"/>
  <c r="I157" i="2"/>
  <c r="I156" i="2"/>
  <c r="I155" i="2"/>
  <c r="I154" i="2"/>
  <c r="I153" i="2"/>
  <c r="I152" i="2"/>
  <c r="I151" i="2"/>
  <c r="I150" i="2"/>
  <c r="I149" i="2"/>
  <c r="I148" i="2"/>
  <c r="I147" i="2"/>
  <c r="I146" i="2"/>
  <c r="I145" i="2"/>
  <c r="I144" i="2"/>
  <c r="I143" i="2"/>
  <c r="I136" i="2"/>
  <c r="I135" i="2"/>
  <c r="I134" i="2"/>
  <c r="I133" i="2"/>
  <c r="I132" i="2"/>
  <c r="I130" i="2"/>
  <c r="I129" i="2"/>
  <c r="I128" i="2"/>
  <c r="I127" i="2"/>
  <c r="I126" i="2"/>
  <c r="I125" i="2"/>
  <c r="I124" i="2"/>
  <c r="I123" i="2"/>
  <c r="I122" i="2"/>
  <c r="I121" i="2"/>
  <c r="I120" i="2"/>
  <c r="I119" i="2"/>
  <c r="I118" i="2"/>
  <c r="I117" i="2"/>
  <c r="I116" i="2"/>
  <c r="I114" i="2"/>
  <c r="I113" i="2"/>
  <c r="K113" i="2" s="1"/>
  <c r="I112" i="2"/>
  <c r="K112" i="2" s="1"/>
  <c r="I111" i="2"/>
  <c r="K111" i="2" s="1"/>
  <c r="I110" i="2"/>
  <c r="I109" i="2"/>
  <c r="I106" i="2"/>
  <c r="I105" i="2"/>
  <c r="I104" i="2"/>
  <c r="I101" i="2"/>
  <c r="I100" i="2"/>
  <c r="I99" i="2"/>
  <c r="I98" i="2"/>
  <c r="I97" i="2"/>
  <c r="I96" i="2"/>
  <c r="I95" i="2"/>
  <c r="I94" i="2"/>
  <c r="I93" i="2"/>
  <c r="I26" i="2"/>
  <c r="I25" i="2"/>
  <c r="K25" i="2" s="1"/>
  <c r="I23" i="2"/>
  <c r="I22" i="2"/>
  <c r="I21" i="2"/>
  <c r="I20" i="2"/>
  <c r="K20" i="2" s="1"/>
  <c r="I19" i="2"/>
  <c r="K19" i="2" s="1"/>
  <c r="I18" i="2"/>
  <c r="K18" i="2" s="1"/>
  <c r="I17" i="2"/>
  <c r="I16" i="2"/>
  <c r="I15" i="2"/>
  <c r="I14" i="2"/>
  <c r="I13" i="2"/>
  <c r="I12" i="2"/>
  <c r="I11" i="2"/>
  <c r="I10" i="2"/>
  <c r="I9" i="2"/>
  <c r="I7" i="2"/>
  <c r="I6" i="2"/>
  <c r="I3" i="2"/>
  <c r="I28" i="2"/>
  <c r="I27" i="2"/>
  <c r="I5" i="2"/>
  <c r="I4" i="2"/>
  <c r="I82" i="2"/>
  <c r="I81" i="2"/>
  <c r="I80" i="2"/>
  <c r="I79" i="2"/>
  <c r="I78" i="2"/>
  <c r="I77" i="2"/>
  <c r="I76" i="2"/>
  <c r="I75" i="2"/>
  <c r="I2" i="2"/>
  <c r="I73" i="2"/>
  <c r="I72" i="2"/>
  <c r="I71" i="2"/>
  <c r="I70" i="2"/>
  <c r="I69" i="2"/>
  <c r="I68" i="2"/>
  <c r="I67" i="2"/>
  <c r="I66" i="2"/>
  <c r="I65" i="2"/>
  <c r="I64" i="2"/>
  <c r="I63" i="2"/>
  <c r="I62" i="2"/>
  <c r="I61" i="2"/>
  <c r="I60" i="2"/>
  <c r="I59" i="2"/>
  <c r="I57" i="2"/>
  <c r="I56" i="2"/>
  <c r="I55" i="2"/>
  <c r="I54" i="2"/>
  <c r="K54" i="2" s="1"/>
  <c r="I52" i="2"/>
  <c r="I51" i="2"/>
  <c r="I50" i="2"/>
  <c r="I46" i="2"/>
  <c r="I45" i="2"/>
  <c r="I44" i="2"/>
  <c r="I43" i="2"/>
  <c r="I42" i="2"/>
  <c r="I41" i="2"/>
  <c r="I36" i="2"/>
  <c r="I35" i="2"/>
  <c r="I34" i="2"/>
  <c r="I29" i="2"/>
  <c r="I423" i="2"/>
  <c r="K423" i="2" s="1"/>
  <c r="I295" i="2"/>
  <c r="I470" i="2"/>
  <c r="I469" i="2"/>
  <c r="I468" i="2"/>
  <c r="K468" i="2" s="1"/>
  <c r="I467" i="2"/>
  <c r="I466" i="2"/>
  <c r="K466" i="2" s="1"/>
  <c r="I465" i="2"/>
  <c r="I463" i="2"/>
  <c r="K463" i="2" s="1"/>
  <c r="I462" i="2"/>
  <c r="K462" i="2" s="1"/>
  <c r="I461" i="2"/>
  <c r="I460" i="2"/>
  <c r="I457" i="2"/>
  <c r="I454" i="2"/>
  <c r="K454" i="2" s="1"/>
  <c r="I445" i="2"/>
  <c r="K445" i="2" s="1"/>
  <c r="I443" i="2"/>
  <c r="I442" i="2"/>
  <c r="I441" i="2"/>
  <c r="K441" i="2" s="1"/>
  <c r="I440" i="2"/>
  <c r="I439" i="2"/>
  <c r="I437" i="2"/>
  <c r="K437" i="2" s="1"/>
  <c r="I434" i="2"/>
  <c r="K434" i="2" s="1"/>
  <c r="I429" i="2"/>
  <c r="I619" i="2"/>
  <c r="L462" i="2" l="1"/>
  <c r="K460" i="2"/>
  <c r="L460" i="2" s="1"/>
  <c r="L402" i="2"/>
  <c r="L437" i="2"/>
  <c r="L463" i="2"/>
  <c r="L466" i="2"/>
  <c r="L441" i="2"/>
  <c r="K467" i="2"/>
  <c r="L467" i="2" s="1"/>
  <c r="K375" i="2"/>
  <c r="L375" i="2" s="1"/>
  <c r="L454" i="2"/>
  <c r="L434" i="2"/>
  <c r="L195" i="2"/>
  <c r="L197" i="2"/>
  <c r="L376" i="2"/>
  <c r="L468" i="2"/>
  <c r="L20" i="2"/>
  <c r="L194" i="2"/>
  <c r="K473" i="2"/>
  <c r="L473" i="2" s="1"/>
  <c r="K85" i="2"/>
  <c r="L85" i="2" s="1"/>
  <c r="K459" i="2"/>
  <c r="L459" i="2" s="1"/>
  <c r="L112" i="2"/>
  <c r="L25" i="2"/>
  <c r="L431" i="2"/>
  <c r="L89" i="2"/>
  <c r="L307" i="2"/>
  <c r="K264" i="2"/>
  <c r="L264" i="2" s="1"/>
  <c r="K474" i="2"/>
  <c r="L474" i="2" s="1"/>
  <c r="K86" i="2"/>
  <c r="L86" i="2" s="1"/>
  <c r="K84" i="2"/>
  <c r="L84" i="2" s="1"/>
  <c r="K92" i="2"/>
  <c r="L92" i="2" s="1"/>
  <c r="K87" i="2"/>
  <c r="L87" i="2" s="1"/>
  <c r="L433" i="2"/>
  <c r="L91" i="2"/>
  <c r="K254" i="2"/>
  <c r="L254" i="2" s="1"/>
  <c r="K426" i="2"/>
  <c r="L426" i="2" s="1"/>
  <c r="K430" i="2"/>
  <c r="L430" i="2" s="1"/>
  <c r="K88" i="2"/>
  <c r="L88" i="2" s="1"/>
  <c r="L458" i="2"/>
  <c r="L39" i="2"/>
  <c r="L262" i="2"/>
  <c r="L208" i="2"/>
  <c r="L200" i="2"/>
  <c r="L53" i="2"/>
  <c r="K450" i="2"/>
  <c r="L450" i="2" s="1"/>
  <c r="K306" i="2"/>
  <c r="L306" i="2" s="1"/>
  <c r="K435" i="2"/>
  <c r="L435" i="2" s="1"/>
  <c r="K102" i="2"/>
  <c r="L102" i="2" s="1"/>
  <c r="K447" i="2"/>
  <c r="L447" i="2" s="1"/>
  <c r="K308" i="2"/>
  <c r="L308" i="2" s="1"/>
  <c r="K444" i="2"/>
  <c r="L444" i="2" s="1"/>
  <c r="K103" i="2"/>
  <c r="L103" i="2" s="1"/>
  <c r="L309" i="2"/>
  <c r="L446" i="2"/>
  <c r="L471" i="2"/>
  <c r="L310" i="2"/>
  <c r="L455" i="2"/>
  <c r="L311" i="2"/>
  <c r="L456" i="2"/>
  <c r="L472" i="2"/>
  <c r="L111" i="2"/>
  <c r="L19" i="2"/>
  <c r="L232" i="2"/>
  <c r="L138" i="2"/>
  <c r="L250" i="2"/>
  <c r="L227" i="2"/>
  <c r="L394" i="2"/>
  <c r="L425" i="2"/>
  <c r="L436" i="2"/>
  <c r="L113" i="2"/>
  <c r="L464" i="2"/>
  <c r="L18" i="2"/>
  <c r="L54" i="2"/>
  <c r="L211" i="2"/>
  <c r="L31" i="2"/>
  <c r="L235" i="2"/>
  <c r="L252" i="2"/>
  <c r="L356" i="2"/>
  <c r="L384" i="2"/>
  <c r="L131" i="2"/>
  <c r="L226" i="2"/>
  <c r="L229" i="2"/>
  <c r="L290" i="2"/>
  <c r="L253" i="2"/>
  <c r="L216" i="2"/>
  <c r="L228" i="2"/>
  <c r="L198" i="2"/>
  <c r="L58" i="2"/>
  <c r="L33" i="2"/>
  <c r="L420" i="2"/>
  <c r="L199" i="2"/>
  <c r="L249" i="2"/>
  <c r="L214" i="2"/>
  <c r="L37" i="2"/>
  <c r="L234" i="2"/>
  <c r="L207" i="2"/>
  <c r="L266" i="2"/>
  <c r="L139" i="2"/>
  <c r="L395" i="2"/>
  <c r="L357" i="2"/>
  <c r="L248" i="2"/>
  <c r="L201" i="2"/>
  <c r="L74" i="2"/>
  <c r="L48" i="2"/>
  <c r="L233" i="2"/>
  <c r="L141" i="2"/>
  <c r="L202" i="2"/>
  <c r="K224" i="2"/>
  <c r="L224" i="2" s="1"/>
  <c r="L115" i="2"/>
  <c r="L203" i="2"/>
  <c r="L205" i="2"/>
  <c r="L355" i="2"/>
  <c r="L438" i="2"/>
  <c r="L267" i="2"/>
  <c r="L251" i="2"/>
  <c r="L206" i="2"/>
  <c r="L30" i="2"/>
  <c r="L298" i="2"/>
  <c r="L225" i="2"/>
  <c r="L142" i="2"/>
  <c r="L140" i="2"/>
  <c r="L204" i="2"/>
  <c r="L38" i="2"/>
  <c r="L230" i="2"/>
  <c r="L137" i="2"/>
  <c r="L212" i="2"/>
  <c r="L213" i="2"/>
  <c r="L223" i="2"/>
  <c r="L220" i="2"/>
  <c r="L215" i="2"/>
  <c r="L222" i="2"/>
  <c r="L221" i="2"/>
  <c r="L32" i="2"/>
  <c r="L47" i="2"/>
  <c r="L300" i="2"/>
  <c r="L410" i="2"/>
  <c r="L411" i="2"/>
  <c r="L49" i="2"/>
  <c r="L406" i="2"/>
  <c r="L8" i="2"/>
  <c r="L303" i="2"/>
  <c r="L40" i="2"/>
  <c r="L445" i="2"/>
  <c r="L421" i="2"/>
  <c r="L422" i="2"/>
  <c r="L424" i="2"/>
  <c r="L423" i="2"/>
  <c r="L409" i="2"/>
  <c r="L24" i="2"/>
  <c r="L407" i="2"/>
  <c r="L408" i="2"/>
  <c r="L302" i="2"/>
  <c r="L405" i="2"/>
  <c r="L299" i="2"/>
  <c r="L83" i="2"/>
</calcChain>
</file>

<file path=xl/sharedStrings.xml><?xml version="1.0" encoding="utf-8"?>
<sst xmlns="http://schemas.openxmlformats.org/spreadsheetml/2006/main" count="13769" uniqueCount="1826">
  <si>
    <t>OBJECTID</t>
  </si>
  <si>
    <t>MSLinknr_</t>
  </si>
  <si>
    <t>Boomsoort (botanisch)</t>
  </si>
  <si>
    <t>Boomsoort (Nederlands)</t>
  </si>
  <si>
    <t>Stamdoorsnede</t>
  </si>
  <si>
    <t>Kroonprojectie</t>
  </si>
  <si>
    <t>Leeftijd</t>
  </si>
  <si>
    <t>Standplaats</t>
  </si>
  <si>
    <t>Conditieklasse</t>
  </si>
  <si>
    <t>Beeldkwaliteit</t>
  </si>
  <si>
    <t>Verplantbaar</t>
  </si>
  <si>
    <t>Verplantbaarheid opmerking</t>
  </si>
  <si>
    <t>Opmerkingen algemeen</t>
  </si>
  <si>
    <t>Opmerkingen1</t>
  </si>
  <si>
    <t>OpmerkingenAlgemeen2</t>
  </si>
  <si>
    <t>RD X</t>
  </si>
  <si>
    <t>RD Y</t>
  </si>
  <si>
    <t>Boomnummer</t>
  </si>
  <si>
    <t>Toekomstverwachting</t>
  </si>
  <si>
    <t>Opmerkingen boomtechnisch</t>
  </si>
  <si>
    <t>Binnen werkgrens</t>
  </si>
  <si>
    <t>CreationDate</t>
  </si>
  <si>
    <t>Creator</t>
  </si>
  <si>
    <t>EditDate</t>
  </si>
  <si>
    <t>Editor</t>
  </si>
  <si>
    <t>Boomhoogte</t>
  </si>
  <si>
    <t>Verplantbare soort</t>
  </si>
  <si>
    <t>Conditie gunstig</t>
  </si>
  <si>
    <t>Vrij van aantastingen</t>
  </si>
  <si>
    <t>Voldoende werkruimte bovengronds</t>
  </si>
  <si>
    <t>Kluit kabelvrij</t>
  </si>
  <si>
    <t>Tuien onnodig</t>
  </si>
  <si>
    <t>Transport tot buiten projectgebied</t>
  </si>
  <si>
    <t>Overige kenmerken</t>
  </si>
  <si>
    <t>Nabij te rooien K/L</t>
  </si>
  <si>
    <t>Opmerking mogelijke gevolgen van rooiwerk</t>
  </si>
  <si>
    <t>Binnen priogebied zuid</t>
  </si>
  <si>
    <t>ID boom</t>
  </si>
  <si>
    <t>Boomhoogte in m</t>
  </si>
  <si>
    <t>x2</t>
  </si>
  <si>
    <t>y2</t>
  </si>
  <si>
    <t xml:space="preserve">Tilia cordata </t>
  </si>
  <si>
    <t>Kleinbladige linde</t>
  </si>
  <si>
    <t>0-10</t>
  </si>
  <si>
    <t>Beplanting</t>
  </si>
  <si>
    <t>Goed</t>
  </si>
  <si>
    <t>Ja</t>
  </si>
  <si>
    <t>Recent geplant</t>
  </si>
  <si>
    <t>675</t>
  </si>
  <si>
    <t>&gt;15 jaar</t>
  </si>
  <si>
    <t>r.thijssen</t>
  </si>
  <si>
    <t>r.geerts@terranostra.nu</t>
  </si>
  <si>
    <t>6 - 9 m</t>
  </si>
  <si>
    <t>Nee</t>
  </si>
  <si>
    <t>TN_1</t>
  </si>
  <si>
    <t>669</t>
  </si>
  <si>
    <t>TN_2</t>
  </si>
  <si>
    <t>720</t>
  </si>
  <si>
    <t>TN_3</t>
  </si>
  <si>
    <t>680</t>
  </si>
  <si>
    <t>TN_4</t>
  </si>
  <si>
    <t>735</t>
  </si>
  <si>
    <t>TN_5</t>
  </si>
  <si>
    <t>689</t>
  </si>
  <si>
    <t>Riolering rondom voorzichtig verwijderen.</t>
  </si>
  <si>
    <t>TN_6</t>
  </si>
  <si>
    <t>10-20</t>
  </si>
  <si>
    <t>Verharding</t>
  </si>
  <si>
    <t>Matig</t>
  </si>
  <si>
    <t>Verdroogt</t>
  </si>
  <si>
    <t>666</t>
  </si>
  <si>
    <t>10-15 jaar</t>
  </si>
  <si>
    <t>Niet verdrogen!</t>
  </si>
  <si>
    <t>0 - 6 m</t>
  </si>
  <si>
    <t>TN_7</t>
  </si>
  <si>
    <t>Redelijk</t>
  </si>
  <si>
    <t>663</t>
  </si>
  <si>
    <t>TN_8</t>
  </si>
  <si>
    <t>705</t>
  </si>
  <si>
    <t>TN_9</t>
  </si>
  <si>
    <t>676</t>
  </si>
  <si>
    <t>TN_10</t>
  </si>
  <si>
    <t>693</t>
  </si>
  <si>
    <t>TN_11</t>
  </si>
  <si>
    <t>681</t>
  </si>
  <si>
    <t>TN_12</t>
  </si>
  <si>
    <t>Iep</t>
  </si>
  <si>
    <t>Dood</t>
  </si>
  <si>
    <t>Slecht</t>
  </si>
  <si>
    <t>817</t>
  </si>
  <si>
    <t>&lt;5 jaar</t>
  </si>
  <si>
    <t>Broedboom IPZ vellen! Hoog infectierisico</t>
  </si>
  <si>
    <t>TN_13</t>
  </si>
  <si>
    <t>Taxus baccata</t>
  </si>
  <si>
    <t>Venijnboom</t>
  </si>
  <si>
    <t>701</t>
  </si>
  <si>
    <t>Bescheiden formaat.</t>
  </si>
  <si>
    <t>TN_14</t>
  </si>
  <si>
    <t>742</t>
  </si>
  <si>
    <t>TN_15</t>
  </si>
  <si>
    <t>667</t>
  </si>
  <si>
    <t>TN_16</t>
  </si>
  <si>
    <t>729</t>
  </si>
  <si>
    <t>TN_17</t>
  </si>
  <si>
    <t>Magnolia kobus</t>
  </si>
  <si>
    <t>Beverboom</t>
  </si>
  <si>
    <t>717</t>
  </si>
  <si>
    <t>TN_18</t>
  </si>
  <si>
    <t>677</t>
  </si>
  <si>
    <t>TN_19</t>
  </si>
  <si>
    <t>Kornoelje</t>
  </si>
  <si>
    <t>719</t>
  </si>
  <si>
    <t>TN_20</t>
  </si>
  <si>
    <t xml:space="preserve">Taxodium districhum </t>
  </si>
  <si>
    <t xml:space="preserve">Moerascipres </t>
  </si>
  <si>
    <t>724</t>
  </si>
  <si>
    <t>TN_21</t>
  </si>
  <si>
    <t>Thuja occidentalis</t>
  </si>
  <si>
    <t>Levensboom</t>
  </si>
  <si>
    <t>Soort</t>
  </si>
  <si>
    <t>749</t>
  </si>
  <si>
    <t>TN_22</t>
  </si>
  <si>
    <t>739</t>
  </si>
  <si>
    <t>TN_23</t>
  </si>
  <si>
    <t>725</t>
  </si>
  <si>
    <t>TN_24</t>
  </si>
  <si>
    <t>712</t>
  </si>
  <si>
    <t>TN_25</t>
  </si>
  <si>
    <t>Sorbus aucuparia</t>
  </si>
  <si>
    <t>Lijsterbes</t>
  </si>
  <si>
    <t>Soort, conditie</t>
  </si>
  <si>
    <t>722</t>
  </si>
  <si>
    <t xml:space="preserve">Kroonsterfte </t>
  </si>
  <si>
    <t>TN_26</t>
  </si>
  <si>
    <t>686</t>
  </si>
  <si>
    <t>TN_27</t>
  </si>
  <si>
    <t>Corylus avellana</t>
  </si>
  <si>
    <t>Hazelaar</t>
  </si>
  <si>
    <t>702</t>
  </si>
  <si>
    <t>TN_28</t>
  </si>
  <si>
    <t>674</t>
  </si>
  <si>
    <t>TN_29</t>
  </si>
  <si>
    <t>683</t>
  </si>
  <si>
    <t>TN_30</t>
  </si>
  <si>
    <t>715</t>
  </si>
  <si>
    <t>TN_31</t>
  </si>
  <si>
    <t>741</t>
  </si>
  <si>
    <t>TN_32</t>
  </si>
  <si>
    <t>Prunus spp.</t>
  </si>
  <si>
    <t>Sierkers</t>
  </si>
  <si>
    <t>746</t>
  </si>
  <si>
    <t>TN_33</t>
  </si>
  <si>
    <t>738</t>
  </si>
  <si>
    <t>TN_34</t>
  </si>
  <si>
    <t>769</t>
  </si>
  <si>
    <t>TN_35</t>
  </si>
  <si>
    <t>733</t>
  </si>
  <si>
    <t>TN_36</t>
  </si>
  <si>
    <t>Prunus serrulata ‘Amanogawa'</t>
  </si>
  <si>
    <t>Zuilsierkers</t>
  </si>
  <si>
    <t>736</t>
  </si>
  <si>
    <t>TN_37</t>
  </si>
  <si>
    <t>Kronkelhazelaar</t>
  </si>
  <si>
    <t>685</t>
  </si>
  <si>
    <t>TN_38</t>
  </si>
  <si>
    <t>697</t>
  </si>
  <si>
    <t>TN_39</t>
  </si>
  <si>
    <t>713</t>
  </si>
  <si>
    <t>TN_40</t>
  </si>
  <si>
    <t>703</t>
  </si>
  <si>
    <t>TN_41</t>
  </si>
  <si>
    <t>klein genoeg</t>
  </si>
  <si>
    <t>694</t>
  </si>
  <si>
    <t xml:space="preserve">Verplantschep kan het proberen waard zijn ondanks slechte soorteigenschappen. </t>
  </si>
  <si>
    <t>Klein en conditioneel goed genoeg om te proberen.</t>
  </si>
  <si>
    <t>TN_42</t>
  </si>
  <si>
    <t>692</t>
  </si>
  <si>
    <t>TN_43</t>
  </si>
  <si>
    <t>665</t>
  </si>
  <si>
    <t>TN_44</t>
  </si>
  <si>
    <t>Soortspecifiek</t>
  </si>
  <si>
    <t>kabel hart kluit</t>
  </si>
  <si>
    <t>819</t>
  </si>
  <si>
    <t>TN_45</t>
  </si>
  <si>
    <t>Gras</t>
  </si>
  <si>
    <t>Acer pseudoplatanus</t>
  </si>
  <si>
    <t>Gewone esdoorn</t>
  </si>
  <si>
    <t>20-30</t>
  </si>
  <si>
    <t>5-10 jaar</t>
  </si>
  <si>
    <t>Quercus robur</t>
  </si>
  <si>
    <t>30-40</t>
  </si>
  <si>
    <t>Invasief</t>
  </si>
  <si>
    <t>Ulmus minor</t>
  </si>
  <si>
    <t>Hek</t>
  </si>
  <si>
    <t>Alnus glutinosa</t>
  </si>
  <si>
    <t>Geen kluit te maken</t>
  </si>
  <si>
    <t>Robinia pseudoacacia</t>
  </si>
  <si>
    <t>Witte acacia</t>
  </si>
  <si>
    <t>Meerstammig</t>
  </si>
  <si>
    <t>BTZ.0057</t>
  </si>
  <si>
    <t>Gleditsia triacanthos 'Skyline'</t>
  </si>
  <si>
    <t>Valse Christusdoorn</t>
  </si>
  <si>
    <t>20 - 30</t>
  </si>
  <si>
    <t>voorwaarden</t>
  </si>
  <si>
    <t>Soort specifiek geschikt</t>
  </si>
  <si>
    <t>1</t>
  </si>
  <si>
    <t xml:space="preserve">Geen kabels hier. </t>
  </si>
  <si>
    <t>9 -12 m</t>
  </si>
  <si>
    <t>BTZ.0210</t>
  </si>
  <si>
    <t>Acer campestre</t>
  </si>
  <si>
    <t>Veldesdoorn</t>
  </si>
  <si>
    <t>30 - 40</t>
  </si>
  <si>
    <t>LS in kluit</t>
  </si>
  <si>
    <t>Plantverband</t>
  </si>
  <si>
    <t>2</t>
  </si>
  <si>
    <t>Telecom op 0,8 m noord</t>
  </si>
  <si>
    <t>BTZ.0367</t>
  </si>
  <si>
    <t>Cupressocyparis leylandii</t>
  </si>
  <si>
    <t>Haagconifeer</t>
  </si>
  <si>
    <t>BTZ.0368</t>
  </si>
  <si>
    <t>BTZ.0409</t>
  </si>
  <si>
    <t>Carpinus betulus 'Fastigiata'</t>
  </si>
  <si>
    <t>Haagbeuk</t>
  </si>
  <si>
    <t>10 - 20</t>
  </si>
  <si>
    <t>5</t>
  </si>
  <si>
    <t>BTZ.0435</t>
  </si>
  <si>
    <t>geen kluit te maken</t>
  </si>
  <si>
    <t>scheefstand</t>
  </si>
  <si>
    <t>95328</t>
  </si>
  <si>
    <t>Gewone els</t>
  </si>
  <si>
    <t>40 - 50</t>
  </si>
  <si>
    <t>Conditie</t>
  </si>
  <si>
    <t>18 -24 m</t>
  </si>
  <si>
    <t>95329</t>
  </si>
  <si>
    <t>scheefgroei</t>
  </si>
  <si>
    <t>12 -15 m</t>
  </si>
  <si>
    <t>95330</t>
  </si>
  <si>
    <t>Scheefgroei</t>
  </si>
  <si>
    <t>95331</t>
  </si>
  <si>
    <t>Populus canadensis 'Robusta'</t>
  </si>
  <si>
    <t>Canadese populier</t>
  </si>
  <si>
    <t>95332</t>
  </si>
  <si>
    <t>95333</t>
  </si>
  <si>
    <t>95334</t>
  </si>
  <si>
    <t>95335</t>
  </si>
  <si>
    <t>95336</t>
  </si>
  <si>
    <t>95337</t>
  </si>
  <si>
    <t>95338</t>
  </si>
  <si>
    <t>95339</t>
  </si>
  <si>
    <t>95340</t>
  </si>
  <si>
    <t>95341</t>
  </si>
  <si>
    <t>95343</t>
  </si>
  <si>
    <t>95344</t>
  </si>
  <si>
    <t>95346</t>
  </si>
  <si>
    <t>95347</t>
  </si>
  <si>
    <t>95348</t>
  </si>
  <si>
    <t>95350</t>
  </si>
  <si>
    <t>95351</t>
  </si>
  <si>
    <t>Eenzijdige kroon</t>
  </si>
  <si>
    <t>95409</t>
  </si>
  <si>
    <t>Fraxinus excelsior</t>
  </si>
  <si>
    <t>Gewone es</t>
  </si>
  <si>
    <t>Essentaksterfte</t>
  </si>
  <si>
    <t>28</t>
  </si>
  <si>
    <t>Mogelijk van het riool af te tillen. Gasaftakking komt niet te vervallen lijkt het. Klopt dit wel?</t>
  </si>
  <si>
    <t xml:space="preserve">Riolering oostzijde handhaven en volschuimen. Gasleiding zuidzijde en elektra oostzijde doorzagen buiten de kluit en eruit trekken. </t>
  </si>
  <si>
    <t>95410</t>
  </si>
  <si>
    <t>29</t>
  </si>
  <si>
    <t>Riool op 1 m</t>
  </si>
  <si>
    <t>Mogelijk van het riool af te tillen. Alleen verplantbaar als elektrakabel/gasleiding is afgekoppeld.</t>
  </si>
  <si>
    <t>Riolering westzijde handhaven en volschuimen. Elektra 10 kv en gasleiding oostzijde doorzagen buiten de kluit en eruit trekken.</t>
  </si>
  <si>
    <t>95411</t>
  </si>
  <si>
    <t>30</t>
  </si>
  <si>
    <t>Riool loopt misschien door onder de kluit.</t>
  </si>
  <si>
    <t>Riolering noordzijde handhaven en volschuimen. Elektra 10 kv en gasleiding oostzijde doorzagen buiten de kluit en eruit trekken.</t>
  </si>
  <si>
    <t>95412</t>
  </si>
  <si>
    <t>31</t>
  </si>
  <si>
    <t>10 kv 40 cm binnen de kluitrand. Mogelijk nog riool hier als tekening onvolledig is.</t>
  </si>
  <si>
    <t>Alleen verplantbaar als kabel/leiding komt te vervallen.</t>
  </si>
  <si>
    <t>Oostzijde elektra 10 kv en gasleiding doorzagen buiten de kluit en eruit trekken.</t>
  </si>
  <si>
    <t>95413</t>
  </si>
  <si>
    <t>32</t>
  </si>
  <si>
    <t xml:space="preserve">Telecom op 1,3 m, rand kluit. </t>
  </si>
  <si>
    <t>Telecom kan naar verwachting worden gescheiden van de kluit.</t>
  </si>
  <si>
    <t>Oostzijde elektra 10 kv en gasleiding voorzichtig verwijderen.</t>
  </si>
  <si>
    <t>95414</t>
  </si>
  <si>
    <t>50 - 60</t>
  </si>
  <si>
    <t>33</t>
  </si>
  <si>
    <t>Elektra kabel plus gas op 1,5 m</t>
  </si>
  <si>
    <t>95415</t>
  </si>
  <si>
    <t>Onderstandig</t>
  </si>
  <si>
    <t>34</t>
  </si>
  <si>
    <t>Onderstandig scheve kroon, maakt niet de beste kandidaat.</t>
  </si>
  <si>
    <t xml:space="preserve">Te dicht op buurboom. </t>
  </si>
  <si>
    <t>95416</t>
  </si>
  <si>
    <t xml:space="preserve">Onderstandig </t>
  </si>
  <si>
    <t>35</t>
  </si>
  <si>
    <t>Oostzijde elektra en gas op 1,8 m. Onderstandig, verstoorde habitus. Electra en gas op 1,75 m</t>
  </si>
  <si>
    <t>Elektra en gas oostzijde voorzichtig verwijderen.</t>
  </si>
  <si>
    <t>95417</t>
  </si>
  <si>
    <t>36</t>
  </si>
  <si>
    <t>95418</t>
  </si>
  <si>
    <t>37</t>
  </si>
  <si>
    <t>Klein kroontje door insluiting</t>
  </si>
  <si>
    <t xml:space="preserve">Oostzijde elektra 10 kv en gas op 1,75 m. </t>
  </si>
  <si>
    <t>95419</t>
  </si>
  <si>
    <t>38</t>
  </si>
  <si>
    <t>95420</t>
  </si>
  <si>
    <t>Gas</t>
  </si>
  <si>
    <t>39</t>
  </si>
  <si>
    <t>Gas op 53 cm vanuit hart boom</t>
  </si>
  <si>
    <t>Alleen verplantbaar als elektra en gasleiding zijn afgekoppeld.</t>
  </si>
  <si>
    <t>Doorknippen en uit de kluit trekken van elektra en gas.</t>
  </si>
  <si>
    <t>95444</t>
  </si>
  <si>
    <t>Bossage</t>
  </si>
  <si>
    <t>Conditie, plantverband</t>
  </si>
  <si>
    <t>40</t>
  </si>
  <si>
    <t>95445</t>
  </si>
  <si>
    <t>Plantverband, duizendkno</t>
  </si>
  <si>
    <t>Japanse duizendknoop volop aanwezig</t>
  </si>
  <si>
    <t>41</t>
  </si>
  <si>
    <t>Noordzijde: doorknippen en uit de kluit trekken van gas.</t>
  </si>
  <si>
    <t>95446</t>
  </si>
  <si>
    <t>42</t>
  </si>
  <si>
    <t>95447</t>
  </si>
  <si>
    <t>duizendknoop</t>
  </si>
  <si>
    <t>43</t>
  </si>
  <si>
    <t>95448</t>
  </si>
  <si>
    <t>Duizendknoop</t>
  </si>
  <si>
    <t>44</t>
  </si>
  <si>
    <t>95450</t>
  </si>
  <si>
    <t>Salix alba</t>
  </si>
  <si>
    <t>Schietwilg</t>
  </si>
  <si>
    <t>Taluud</t>
  </si>
  <si>
    <t>45</t>
  </si>
  <si>
    <t>afgezaagd op 2 m, geknot.</t>
  </si>
  <si>
    <t>wortelstelsel zal door knotten sterk zijn verkleind.</t>
  </si>
  <si>
    <t>95470</t>
  </si>
  <si>
    <t>Gewone plataan</t>
  </si>
  <si>
    <t>Kluit in wegprofiel</t>
  </si>
  <si>
    <t>46</t>
  </si>
  <si>
    <t>95471</t>
  </si>
  <si>
    <t>47</t>
  </si>
  <si>
    <t>Opdruk asfalt, verspreid extensief</t>
  </si>
  <si>
    <t>95472</t>
  </si>
  <si>
    <t>48</t>
  </si>
  <si>
    <t>15 -18 m</t>
  </si>
  <si>
    <t>95481</t>
  </si>
  <si>
    <t>Kabel in kluit</t>
  </si>
  <si>
    <t>Alleen in projec</t>
  </si>
  <si>
    <t>plakoksel passief</t>
  </si>
  <si>
    <t>49</t>
  </si>
  <si>
    <t>95482</t>
  </si>
  <si>
    <t>Kabels te ver in kluit</t>
  </si>
  <si>
    <t>Licht hellend</t>
  </si>
  <si>
    <t>-3M over 20m</t>
  </si>
  <si>
    <t>50</t>
  </si>
  <si>
    <t>95483</t>
  </si>
  <si>
    <t>kabel in hart kluit</t>
  </si>
  <si>
    <t>51</t>
  </si>
  <si>
    <t>95484</t>
  </si>
  <si>
    <t>kabel op rand kluit</t>
  </si>
  <si>
    <t>plakoksel</t>
  </si>
  <si>
    <t>52</t>
  </si>
  <si>
    <t>Riolering noordzijde voorzichtig verwijderen.</t>
  </si>
  <si>
    <t>95486</t>
  </si>
  <si>
    <t>riolering buiten kluit</t>
  </si>
  <si>
    <t>53</t>
  </si>
  <si>
    <t>Alleen in project</t>
  </si>
  <si>
    <t>Riolering noordzijde en oostzijde handhaven en volschuimen.</t>
  </si>
  <si>
    <t>95487</t>
  </si>
  <si>
    <t>OGCleiding in hart kluit</t>
  </si>
  <si>
    <t>54</t>
  </si>
  <si>
    <t>95488</t>
  </si>
  <si>
    <t>55</t>
  </si>
  <si>
    <t>95489</t>
  </si>
  <si>
    <t>kabels in hart kluit</t>
  </si>
  <si>
    <t>Karakteristiek</t>
  </si>
  <si>
    <t>56</t>
  </si>
  <si>
    <t>95490</t>
  </si>
  <si>
    <t>riool en kabel buiten kl</t>
  </si>
  <si>
    <t>57</t>
  </si>
  <si>
    <t>Riolering zuidzijde handhaven en volschuimen.</t>
  </si>
  <si>
    <t>95492</t>
  </si>
  <si>
    <t>Ulmus hollandica 'Groeneveld'</t>
  </si>
  <si>
    <t>alleen in projec</t>
  </si>
  <si>
    <t>58</t>
  </si>
  <si>
    <t>Riolering noordzijde handhaven en volschuimen.</t>
  </si>
  <si>
    <t>95493</t>
  </si>
  <si>
    <t>60 - 70</t>
  </si>
  <si>
    <t>59</t>
  </si>
  <si>
    <t>95494</t>
  </si>
  <si>
    <t>60</t>
  </si>
  <si>
    <t>95495</t>
  </si>
  <si>
    <t>61</t>
  </si>
  <si>
    <t>95496</t>
  </si>
  <si>
    <t>Plakoksel</t>
  </si>
  <si>
    <t>alleen in project</t>
  </si>
  <si>
    <t>62</t>
  </si>
  <si>
    <t>Plakoksel en kroonverankering. Lijkt strak te staan. N-o uitvoeren 3 maanden</t>
  </si>
  <si>
    <t>95497</t>
  </si>
  <si>
    <t>Kabel te ver in kluit</t>
  </si>
  <si>
    <t>63</t>
  </si>
  <si>
    <t>H 19,5</t>
  </si>
  <si>
    <t>95498</t>
  </si>
  <si>
    <t>Kabel in hart k</t>
  </si>
  <si>
    <t>64</t>
  </si>
  <si>
    <t>95499</t>
  </si>
  <si>
    <t>Kabel te ver in</t>
  </si>
  <si>
    <t>65</t>
  </si>
  <si>
    <t>95500</t>
  </si>
  <si>
    <t>Lichte kroonster</t>
  </si>
  <si>
    <t>66</t>
  </si>
  <si>
    <t>95501</t>
  </si>
  <si>
    <t>67</t>
  </si>
  <si>
    <t>95502</t>
  </si>
  <si>
    <t>Mogelijk IPZ</t>
  </si>
  <si>
    <t>68</t>
  </si>
  <si>
    <t>Vermoeden IPZ. Sterke vermindering bladbezetting echter geen uitvlieg gaten</t>
  </si>
  <si>
    <t>95504</t>
  </si>
  <si>
    <t>Conditie onvoldoende</t>
  </si>
  <si>
    <t>69</t>
  </si>
  <si>
    <t>Kroonsterfte</t>
  </si>
  <si>
    <t>95506</t>
  </si>
  <si>
    <t>70</t>
  </si>
  <si>
    <t>Op 3M+mv ingerotte snwond.</t>
  </si>
  <si>
    <t>95507</t>
  </si>
  <si>
    <t>kabels buiten kl</t>
  </si>
  <si>
    <t>71</t>
  </si>
  <si>
    <t>95508</t>
  </si>
  <si>
    <t>72</t>
  </si>
  <si>
    <t>95509</t>
  </si>
  <si>
    <t>Klein genoeg</t>
  </si>
  <si>
    <t>73</t>
  </si>
  <si>
    <t>95534</t>
  </si>
  <si>
    <t>Aesculus hippocastanum 'Baumannii'</t>
  </si>
  <si>
    <t>Witte paardenkastanje Baumannii</t>
  </si>
  <si>
    <t>bloedingsziekte</t>
  </si>
  <si>
    <t>74</t>
  </si>
  <si>
    <t>95536</t>
  </si>
  <si>
    <t>75</t>
  </si>
  <si>
    <t>95537</t>
  </si>
  <si>
    <t>plantverband</t>
  </si>
  <si>
    <t>76</t>
  </si>
  <si>
    <t>95538</t>
  </si>
  <si>
    <t>77</t>
  </si>
  <si>
    <t>95539</t>
  </si>
  <si>
    <t>78</t>
  </si>
  <si>
    <t>95540</t>
  </si>
  <si>
    <t>79</t>
  </si>
  <si>
    <t>95541</t>
  </si>
  <si>
    <t>80</t>
  </si>
  <si>
    <t>95542</t>
  </si>
  <si>
    <t>81</t>
  </si>
  <si>
    <t>95883</t>
  </si>
  <si>
    <t>Riool in hart kluit</t>
  </si>
  <si>
    <t>82</t>
  </si>
  <si>
    <t>95884</t>
  </si>
  <si>
    <t>alleen in projectgebied</t>
  </si>
  <si>
    <t>83</t>
  </si>
  <si>
    <t>96179</t>
  </si>
  <si>
    <t>.</t>
  </si>
  <si>
    <t>stamschade</t>
  </si>
  <si>
    <t>96180</t>
  </si>
  <si>
    <t>96181</t>
  </si>
  <si>
    <t>96182</t>
  </si>
  <si>
    <t>519029</t>
  </si>
  <si>
    <t>519030</t>
  </si>
  <si>
    <t>eenzijdige kroon</t>
  </si>
  <si>
    <t>519031</t>
  </si>
  <si>
    <t>519034</t>
  </si>
  <si>
    <t>519037</t>
  </si>
  <si>
    <t>519038</t>
  </si>
  <si>
    <t>519039</t>
  </si>
  <si>
    <t>519040</t>
  </si>
  <si>
    <t>519042</t>
  </si>
  <si>
    <t>519043</t>
  </si>
  <si>
    <t>519046</t>
  </si>
  <si>
    <t>Tuien te voorzien</t>
  </si>
  <si>
    <t>98</t>
  </si>
  <si>
    <t>519051</t>
  </si>
  <si>
    <t>99</t>
  </si>
  <si>
    <t>554121</t>
  </si>
  <si>
    <t>Aesculus hippocastanum</t>
  </si>
  <si>
    <t>Witte paardenkastanje</t>
  </si>
  <si>
    <t>100</t>
  </si>
  <si>
    <t>554122</t>
  </si>
  <si>
    <t>101</t>
  </si>
  <si>
    <t>560742</t>
  </si>
  <si>
    <t>561498</t>
  </si>
  <si>
    <t>561499</t>
  </si>
  <si>
    <t>561500</t>
  </si>
  <si>
    <t>561501</t>
  </si>
  <si>
    <t>561503</t>
  </si>
  <si>
    <t>561504</t>
  </si>
  <si>
    <t>561506</t>
  </si>
  <si>
    <t>561507</t>
  </si>
  <si>
    <t>587276</t>
  </si>
  <si>
    <t>1166819</t>
  </si>
  <si>
    <t>1166820</t>
  </si>
  <si>
    <t>1256299</t>
  </si>
  <si>
    <t>1256300</t>
  </si>
  <si>
    <t>1256301</t>
  </si>
  <si>
    <t>1256302</t>
  </si>
  <si>
    <t>1256303</t>
  </si>
  <si>
    <t>1256304</t>
  </si>
  <si>
    <t>1256305</t>
  </si>
  <si>
    <t>1258015</t>
  </si>
  <si>
    <t>121</t>
  </si>
  <si>
    <t>98246</t>
  </si>
  <si>
    <t>98247</t>
  </si>
  <si>
    <t>98248</t>
  </si>
  <si>
    <t>98249</t>
  </si>
  <si>
    <t>98748</t>
  </si>
  <si>
    <t>98749</t>
  </si>
  <si>
    <t>98758</t>
  </si>
  <si>
    <t>Zomer eik</t>
  </si>
  <si>
    <t>98759</t>
  </si>
  <si>
    <t>98765</t>
  </si>
  <si>
    <t>98768</t>
  </si>
  <si>
    <t>98769</t>
  </si>
  <si>
    <t>99630</t>
  </si>
  <si>
    <t>99635</t>
  </si>
  <si>
    <t>519453</t>
  </si>
  <si>
    <t>Geen ruimte</t>
  </si>
  <si>
    <t>Eenzijdige kluit</t>
  </si>
  <si>
    <t>Stobbe</t>
  </si>
  <si>
    <t>Weg</t>
  </si>
  <si>
    <t>Riolering westzijde voorzichtig verwijderen.</t>
  </si>
  <si>
    <t>Ls .5 in kluit</t>
  </si>
  <si>
    <t>519466</t>
  </si>
  <si>
    <t>142</t>
  </si>
  <si>
    <t>519467</t>
  </si>
  <si>
    <t>OGCleiding in ha</t>
  </si>
  <si>
    <t>dood</t>
  </si>
  <si>
    <t>143</t>
  </si>
  <si>
    <t>519468</t>
  </si>
  <si>
    <t>iets 1zijdigeklu</t>
  </si>
  <si>
    <t>144</t>
  </si>
  <si>
    <t>519479</t>
  </si>
  <si>
    <t>eenzijdige kluit</t>
  </si>
  <si>
    <t>145</t>
  </si>
  <si>
    <t>519480</t>
  </si>
  <si>
    <t>tuien te voorzie</t>
  </si>
  <si>
    <t>146</t>
  </si>
  <si>
    <t>519481</t>
  </si>
  <si>
    <t>tuien te voorzien</t>
  </si>
  <si>
    <t>147</t>
  </si>
  <si>
    <t>519482</t>
  </si>
  <si>
    <t>keet op kluit</t>
  </si>
  <si>
    <t>148</t>
  </si>
  <si>
    <t>eerst keet verwijderen</t>
  </si>
  <si>
    <t>519484</t>
  </si>
  <si>
    <t>149</t>
  </si>
  <si>
    <t>519485</t>
  </si>
  <si>
    <t>10 kv in rand kluit</t>
  </si>
  <si>
    <t>150</t>
  </si>
  <si>
    <t>519486</t>
  </si>
  <si>
    <t>10 kv in kluit</t>
  </si>
  <si>
    <t>151</t>
  </si>
  <si>
    <t>519488</t>
  </si>
  <si>
    <t>telecom in kluit</t>
  </si>
  <si>
    <t>152</t>
  </si>
  <si>
    <t>519489</t>
  </si>
  <si>
    <t>153</t>
  </si>
  <si>
    <t>Ulmus 'Columella'</t>
  </si>
  <si>
    <t>Riolering rondom handhaven en volschuimen.</t>
  </si>
  <si>
    <t>519501</t>
  </si>
  <si>
    <t>163</t>
  </si>
  <si>
    <t>Riolering westzijde handhaven en volschuimen.</t>
  </si>
  <si>
    <t>519503</t>
  </si>
  <si>
    <t>165</t>
  </si>
  <si>
    <t xml:space="preserve">Stamvoet schade beperkte inrotting, bacterieslijm. Goede Callus. </t>
  </si>
  <si>
    <t>519505</t>
  </si>
  <si>
    <t>166</t>
  </si>
  <si>
    <t>519509</t>
  </si>
  <si>
    <t>170</t>
  </si>
  <si>
    <t>10 kv door de kluit, op 0,8 m hart stamvoet. Rioolleiding plus telecom door de kluit.</t>
  </si>
  <si>
    <t>519510</t>
  </si>
  <si>
    <t>Conditie, iepenziekte?</t>
  </si>
  <si>
    <t>171</t>
  </si>
  <si>
    <t>Kroondelen niet in blad, vermoedelijk iepziekte. Proefboring specht doorgaande weg zijde op 3,5m+mv.</t>
  </si>
  <si>
    <t>519511</t>
  </si>
  <si>
    <t>boom weg</t>
  </si>
  <si>
    <t>172</t>
  </si>
  <si>
    <t>Boom verwijderd, enkel stobbe aanwezig (geschild dus IPZ)</t>
  </si>
  <si>
    <t>519512</t>
  </si>
  <si>
    <t>173</t>
  </si>
  <si>
    <t>519516</t>
  </si>
  <si>
    <t>177</t>
  </si>
  <si>
    <t>10 kv in de kluit.</t>
  </si>
  <si>
    <t>519518</t>
  </si>
  <si>
    <t>179</t>
  </si>
  <si>
    <t>519519</t>
  </si>
  <si>
    <t>519520</t>
  </si>
  <si>
    <t>519521</t>
  </si>
  <si>
    <t>519522</t>
  </si>
  <si>
    <t>519523</t>
  </si>
  <si>
    <t>519524</t>
  </si>
  <si>
    <t>519525</t>
  </si>
  <si>
    <t>519526</t>
  </si>
  <si>
    <t>519527</t>
  </si>
  <si>
    <t>519528</t>
  </si>
  <si>
    <t>519529</t>
  </si>
  <si>
    <t>519530</t>
  </si>
  <si>
    <t>519531</t>
  </si>
  <si>
    <t>519532</t>
  </si>
  <si>
    <t>519533</t>
  </si>
  <si>
    <t>519534</t>
  </si>
  <si>
    <t>519535</t>
  </si>
  <si>
    <t>519536</t>
  </si>
  <si>
    <t>519537</t>
  </si>
  <si>
    <t>519538</t>
  </si>
  <si>
    <t>519539</t>
  </si>
  <si>
    <t>519540</t>
  </si>
  <si>
    <t>519541</t>
  </si>
  <si>
    <t>519542</t>
  </si>
  <si>
    <t>519543</t>
  </si>
  <si>
    <t>BTZ.0001</t>
  </si>
  <si>
    <t>Ulmus 'Dodoens'</t>
  </si>
  <si>
    <t>0 - 10</t>
  </si>
  <si>
    <t>recent verplant</t>
  </si>
  <si>
    <t>nieuwe aanplant</t>
  </si>
  <si>
    <t>205</t>
  </si>
  <si>
    <t>BTZ.0002</t>
  </si>
  <si>
    <t>Quercus palustris</t>
  </si>
  <si>
    <t>Moeraseik</t>
  </si>
  <si>
    <t>nieuwe aanplant. scheef gereden door auto. Herstellen.</t>
  </si>
  <si>
    <t>206</t>
  </si>
  <si>
    <t>BTZ.0003</t>
  </si>
  <si>
    <t>207</t>
  </si>
  <si>
    <t>BTZ.0004</t>
  </si>
  <si>
    <t>208</t>
  </si>
  <si>
    <t>BTZ.0005</t>
  </si>
  <si>
    <t>209</t>
  </si>
  <si>
    <t>BTZ.0006</t>
  </si>
  <si>
    <t>210</t>
  </si>
  <si>
    <t>BTZ.0007</t>
  </si>
  <si>
    <t>recent geplant</t>
  </si>
  <si>
    <t>211</t>
  </si>
  <si>
    <t>BTZ.0008</t>
  </si>
  <si>
    <t>212</t>
  </si>
  <si>
    <t>BTZ.0009</t>
  </si>
  <si>
    <t>213</t>
  </si>
  <si>
    <t>BTZ.0010</t>
  </si>
  <si>
    <t>Betula ermanii 'Blush'</t>
  </si>
  <si>
    <t>Berk</t>
  </si>
  <si>
    <t>recent verplant, droog</t>
  </si>
  <si>
    <t>Knoppen intact</t>
  </si>
  <si>
    <t>214</t>
  </si>
  <si>
    <t>Bomen staan te verdrogen</t>
  </si>
  <si>
    <t>BTZ.0011</t>
  </si>
  <si>
    <t>215</t>
  </si>
  <si>
    <t>BTZ.0012</t>
  </si>
  <si>
    <t>216</t>
  </si>
  <si>
    <t>BTZ.0013</t>
  </si>
  <si>
    <t>217</t>
  </si>
  <si>
    <t>BTZ.0014</t>
  </si>
  <si>
    <t>218</t>
  </si>
  <si>
    <t>BTZ.0015</t>
  </si>
  <si>
    <t>219</t>
  </si>
  <si>
    <t>BTZ.0016</t>
  </si>
  <si>
    <t>220</t>
  </si>
  <si>
    <t>BTZ.0017</t>
  </si>
  <si>
    <t>221</t>
  </si>
  <si>
    <t>BTZ.0018</t>
  </si>
  <si>
    <t>222</t>
  </si>
  <si>
    <t>BTZ.0019</t>
  </si>
  <si>
    <t>223</t>
  </si>
  <si>
    <t>BTZ.0020</t>
  </si>
  <si>
    <t>224</t>
  </si>
  <si>
    <t>BTZ.0021</t>
  </si>
  <si>
    <t>Populus nigra 'Italica'</t>
  </si>
  <si>
    <t>Italiaanse populier</t>
  </si>
  <si>
    <t>in hekwerk gegroeid</t>
  </si>
  <si>
    <t>225</t>
  </si>
  <si>
    <t>Balkvorm kluit</t>
  </si>
  <si>
    <t>Te dicht op buurboom, geen stabiele kluit te vormen.</t>
  </si>
  <si>
    <t>BTZ.0022</t>
  </si>
  <si>
    <t>in hekwerk gegroeid, meerstammig</t>
  </si>
  <si>
    <t>226</t>
  </si>
  <si>
    <t>BTZ.0024</t>
  </si>
  <si>
    <t>Iepziekte</t>
  </si>
  <si>
    <t>227</t>
  </si>
  <si>
    <t>BTZ.0025</t>
  </si>
  <si>
    <t>228</t>
  </si>
  <si>
    <t>BTZ.0027</t>
  </si>
  <si>
    <t>BTZ.0028</t>
  </si>
  <si>
    <t>230</t>
  </si>
  <si>
    <t>BTZ.0029</t>
  </si>
  <si>
    <t>231</t>
  </si>
  <si>
    <t>Telecom op 1,25 m net buiten de kluit. Zeer arme groeiplaats geeft afhankelijkheid van bodem onder verharding.</t>
  </si>
  <si>
    <t>BTZ.0030</t>
  </si>
  <si>
    <t>232</t>
  </si>
  <si>
    <t>BTZ.0031</t>
  </si>
  <si>
    <t>233</t>
  </si>
  <si>
    <t>Zeer arme groeiplaats geeft afhankelijkheid van bodem onder verharding.</t>
  </si>
  <si>
    <t>BTZ.0032</t>
  </si>
  <si>
    <t>234</t>
  </si>
  <si>
    <t>Elektra 10 kv rondom afzagen en uit de kluit trekken.</t>
  </si>
  <si>
    <t>BTZ.0033</t>
  </si>
  <si>
    <t>235</t>
  </si>
  <si>
    <t>Niet al te grote boom met een redelijke conditie.</t>
  </si>
  <si>
    <t>Elektra noordzijde voorzichtig verwijderen.</t>
  </si>
  <si>
    <t>BTZ.0034</t>
  </si>
  <si>
    <t>236</t>
  </si>
  <si>
    <t>BTZ.0035</t>
  </si>
  <si>
    <t>237</t>
  </si>
  <si>
    <t>BTZ.0036</t>
  </si>
  <si>
    <t>238</t>
  </si>
  <si>
    <t>Te grote afhankelijkheid van verre wortelbundels.</t>
  </si>
  <si>
    <t>BTZ.0037</t>
  </si>
  <si>
    <t>Acer rubrum 'Scanlon'</t>
  </si>
  <si>
    <t>Rode esdoorn</t>
  </si>
  <si>
    <t>239</t>
  </si>
  <si>
    <t>BTZ.0038</t>
  </si>
  <si>
    <t>240</t>
  </si>
  <si>
    <t>Telecom, water en middenspanning in de kluit.</t>
  </si>
  <si>
    <t>zuidzijde: doorknippen en uit de kluit trekken van elektra 10 kv.</t>
  </si>
  <si>
    <t>BTZ.0039</t>
  </si>
  <si>
    <t>Conditie, kabel</t>
  </si>
  <si>
    <t>241</t>
  </si>
  <si>
    <t>10 KV op 1,4 m van kluithart.</t>
  </si>
  <si>
    <t>Zuidzijde: doorknippen en uit de kluit trekken van elektra 10 kv.</t>
  </si>
  <si>
    <t>BTZ.0040</t>
  </si>
  <si>
    <t>242</t>
  </si>
  <si>
    <t>10 KV op 1,6 m van kluithart.</t>
  </si>
  <si>
    <t>BTZ.0041</t>
  </si>
  <si>
    <t>243</t>
  </si>
  <si>
    <t>BTZ.0042</t>
  </si>
  <si>
    <t>244</t>
  </si>
  <si>
    <t>BTZ.0043</t>
  </si>
  <si>
    <t>245</t>
  </si>
  <si>
    <t>10 KV op 0,8 m van kluithart.</t>
  </si>
  <si>
    <t>BTZ.0044</t>
  </si>
  <si>
    <t>246</t>
  </si>
  <si>
    <t>BTZ.0045</t>
  </si>
  <si>
    <t>247</t>
  </si>
  <si>
    <t>BTZ.0046</t>
  </si>
  <si>
    <t>Verankering</t>
  </si>
  <si>
    <t>248</t>
  </si>
  <si>
    <t>groenstrook 2,2 m breed. Tuikabels te voorzien. Te grote afhankelijkheid van verre wortelbundels.</t>
  </si>
  <si>
    <t>BTZ.0047</t>
  </si>
  <si>
    <t>249</t>
  </si>
  <si>
    <t>Westzijde elektra doorzagen buiten de kluit en eruit trekken.</t>
  </si>
  <si>
    <t>BTZ.0048</t>
  </si>
  <si>
    <t>250</t>
  </si>
  <si>
    <t>groenstrook 2,2 m breed. Tuikabels te voorzien.</t>
  </si>
  <si>
    <t>BTZ.0049</t>
  </si>
  <si>
    <t>251</t>
  </si>
  <si>
    <t>groenstrook 1,70 breed. Tuikabels te voorzien.</t>
  </si>
  <si>
    <t>BTZ.0050</t>
  </si>
  <si>
    <t>Telecom in kluit</t>
  </si>
  <si>
    <t>252</t>
  </si>
  <si>
    <t>Telecom op 1 m noord</t>
  </si>
  <si>
    <t>BTZ.0051</t>
  </si>
  <si>
    <t>253</t>
  </si>
  <si>
    <t>Te dicht op buurboom.</t>
  </si>
  <si>
    <t>BTZ.0052</t>
  </si>
  <si>
    <t>254</t>
  </si>
  <si>
    <t>Compleet dichtgestraat, te grote afhankelijkheid van verre wortelbundels.</t>
  </si>
  <si>
    <t>Te zeer afhankelijk van verre wortels.</t>
  </si>
  <si>
    <t>BTZ.0053</t>
  </si>
  <si>
    <t>255</t>
  </si>
  <si>
    <t>BTZ.0054</t>
  </si>
  <si>
    <t>256</t>
  </si>
  <si>
    <t>BTZ.0055</t>
  </si>
  <si>
    <t>257</t>
  </si>
  <si>
    <t xml:space="preserve">Bovengrondse palenverankering te voorzien door scheefgroei. Geen kabels hier. </t>
  </si>
  <si>
    <t>BTZ.0056</t>
  </si>
  <si>
    <t>258</t>
  </si>
  <si>
    <t>BTZ.0058</t>
  </si>
  <si>
    <t>259</t>
  </si>
  <si>
    <t>BTZ.0059</t>
  </si>
  <si>
    <t>260</t>
  </si>
  <si>
    <t>BTZ.0060</t>
  </si>
  <si>
    <t>261</t>
  </si>
  <si>
    <t>BTZ.0061</t>
  </si>
  <si>
    <t>262</t>
  </si>
  <si>
    <t>BTZ.0062</t>
  </si>
  <si>
    <t>263</t>
  </si>
  <si>
    <t>BTZ.0063</t>
  </si>
  <si>
    <t>264</t>
  </si>
  <si>
    <t>BTZ.0064</t>
  </si>
  <si>
    <t>265</t>
  </si>
  <si>
    <t>BTZ.0065</t>
  </si>
  <si>
    <t>266</t>
  </si>
  <si>
    <t xml:space="preserve">Te grote afhankelijkheid van verre wortelbundels. </t>
  </si>
  <si>
    <t>BTZ.0066</t>
  </si>
  <si>
    <t>267</t>
  </si>
  <si>
    <t>BTZ.0067</t>
  </si>
  <si>
    <t>268</t>
  </si>
  <si>
    <t>BTZ.0068</t>
  </si>
  <si>
    <t>269</t>
  </si>
  <si>
    <t>BTZ.0069</t>
  </si>
  <si>
    <t>270</t>
  </si>
  <si>
    <t>BTZ.0070</t>
  </si>
  <si>
    <t>Opdruk afh verre w</t>
  </si>
  <si>
    <t>271</t>
  </si>
  <si>
    <t>Geen kabels hier.  Groenstrook 2,2 m breed. Niet al te grote boom met een redelijke conditie.</t>
  </si>
  <si>
    <t>BTZ.0071</t>
  </si>
  <si>
    <t>272</t>
  </si>
  <si>
    <t>BTZ.0072</t>
  </si>
  <si>
    <t>273</t>
  </si>
  <si>
    <t>BTZ.0073</t>
  </si>
  <si>
    <t>274</t>
  </si>
  <si>
    <t>BTZ.0074</t>
  </si>
  <si>
    <t>275</t>
  </si>
  <si>
    <t>BTZ.0075</t>
  </si>
  <si>
    <t>in hekwerk gegroeid. Opslag</t>
  </si>
  <si>
    <t>276</t>
  </si>
  <si>
    <t>BTZ.0076</t>
  </si>
  <si>
    <t>277</t>
  </si>
  <si>
    <t>BTZ.0077</t>
  </si>
  <si>
    <t>278</t>
  </si>
  <si>
    <t>BTZ.0078</t>
  </si>
  <si>
    <t>279</t>
  </si>
  <si>
    <t>BTZ.0079</t>
  </si>
  <si>
    <t>280</t>
  </si>
  <si>
    <t>BTZ.0080</t>
  </si>
  <si>
    <t>281</t>
  </si>
  <si>
    <t>BTZ.0082</t>
  </si>
  <si>
    <t>282</t>
  </si>
  <si>
    <t>BTZ.0084</t>
  </si>
  <si>
    <t>Rhus typhina</t>
  </si>
  <si>
    <t>Fluweelboom</t>
  </si>
  <si>
    <t>Conditie, invasief</t>
  </si>
  <si>
    <t>283</t>
  </si>
  <si>
    <t>90% kroon verwijderd, scheefstand</t>
  </si>
  <si>
    <t>Invasieve boomsoort.</t>
  </si>
  <si>
    <t>BTZ.0085</t>
  </si>
  <si>
    <t>284</t>
  </si>
  <si>
    <t>Scheefstand</t>
  </si>
  <si>
    <t>BTZ.0086</t>
  </si>
  <si>
    <t>meerstammig</t>
  </si>
  <si>
    <t>285</t>
  </si>
  <si>
    <t>BTZ.0087</t>
  </si>
  <si>
    <t>Metasequoia glyptostroboides</t>
  </si>
  <si>
    <t>Watercipres</t>
  </si>
  <si>
    <t>286</t>
  </si>
  <si>
    <t xml:space="preserve">Groot herstelvermogen. </t>
  </si>
  <si>
    <t>Wortels steken parkeerplaats en trottoir met kabels over.</t>
  </si>
  <si>
    <t>BTZ.0088</t>
  </si>
  <si>
    <t>287</t>
  </si>
  <si>
    <t>BTZ.0089</t>
  </si>
  <si>
    <t>288</t>
  </si>
  <si>
    <t>BTZ.0090</t>
  </si>
  <si>
    <t>289</t>
  </si>
  <si>
    <t>BTZ.0091</t>
  </si>
  <si>
    <t>290</t>
  </si>
  <si>
    <t>BTZ.0092</t>
  </si>
  <si>
    <t>291</t>
  </si>
  <si>
    <t>BTZ.0093</t>
  </si>
  <si>
    <t>292</t>
  </si>
  <si>
    <t>BTZ.0094</t>
  </si>
  <si>
    <t>293</t>
  </si>
  <si>
    <t>Wortels steken trottoir met kabels over.</t>
  </si>
  <si>
    <t>BTZ.0095</t>
  </si>
  <si>
    <t>294</t>
  </si>
  <si>
    <t>BTZ.0096</t>
  </si>
  <si>
    <t>295</t>
  </si>
  <si>
    <t>BTZ.0097</t>
  </si>
  <si>
    <t>296</t>
  </si>
  <si>
    <t>BTZ.0098</t>
  </si>
  <si>
    <t>297</t>
  </si>
  <si>
    <t>BTZ.0099</t>
  </si>
  <si>
    <t>298</t>
  </si>
  <si>
    <t>BTZ.0100</t>
  </si>
  <si>
    <t>299</t>
  </si>
  <si>
    <t>BTZ.0101</t>
  </si>
  <si>
    <t>Gebrek</t>
  </si>
  <si>
    <t>300</t>
  </si>
  <si>
    <t>Aantasting stamvoet</t>
  </si>
  <si>
    <t>BTZ.0102</t>
  </si>
  <si>
    <t>301</t>
  </si>
  <si>
    <t>BTZ.0103</t>
  </si>
  <si>
    <t>302</t>
  </si>
  <si>
    <t>BTZ.0104</t>
  </si>
  <si>
    <t>303</t>
  </si>
  <si>
    <t>BTZ.0105</t>
  </si>
  <si>
    <t>Cercis siliquastrum</t>
  </si>
  <si>
    <t>Judasboom</t>
  </si>
  <si>
    <t>304</t>
  </si>
  <si>
    <t>BTZ.0107</t>
  </si>
  <si>
    <t>Cornus controversa</t>
  </si>
  <si>
    <t>Reuzenkornoelje</t>
  </si>
  <si>
    <t>305</t>
  </si>
  <si>
    <t>BTZ.0108</t>
  </si>
  <si>
    <t>306</t>
  </si>
  <si>
    <t>BTZ.0109</t>
  </si>
  <si>
    <t>307</t>
  </si>
  <si>
    <t>BTZ.0112</t>
  </si>
  <si>
    <t>Gleditsia triacanthos 'Sunburst'</t>
  </si>
  <si>
    <t>308</t>
  </si>
  <si>
    <t>BTZ.0113</t>
  </si>
  <si>
    <t>309</t>
  </si>
  <si>
    <t>BTZ.0114</t>
  </si>
  <si>
    <t>310</t>
  </si>
  <si>
    <t>BTZ.0115</t>
  </si>
  <si>
    <t>311</t>
  </si>
  <si>
    <t>BTZ.0116</t>
  </si>
  <si>
    <t>312</t>
  </si>
  <si>
    <t>BTZ.0117</t>
  </si>
  <si>
    <t>313</t>
  </si>
  <si>
    <t>BTZ.0118</t>
  </si>
  <si>
    <t>314</t>
  </si>
  <si>
    <t>BTZ.0119</t>
  </si>
  <si>
    <t>315</t>
  </si>
  <si>
    <t>BTZ.0120</t>
  </si>
  <si>
    <t>316</t>
  </si>
  <si>
    <t>BTZ.0121</t>
  </si>
  <si>
    <t>317</t>
  </si>
  <si>
    <t>BTZ.0122</t>
  </si>
  <si>
    <t>318</t>
  </si>
  <si>
    <t>BTZ.0123</t>
  </si>
  <si>
    <t>Prunus subhirtella 'Autumnalis Rosea'</t>
  </si>
  <si>
    <t>Soort, geen kluit mog.</t>
  </si>
  <si>
    <t>meervoudige toppen</t>
  </si>
  <si>
    <t>319</t>
  </si>
  <si>
    <t>BTZ.0124</t>
  </si>
  <si>
    <t>Houtrot stam</t>
  </si>
  <si>
    <t>320</t>
  </si>
  <si>
    <t xml:space="preserve">Boom op de werkgrens. Geen kabels hier. </t>
  </si>
  <si>
    <t>BTZ.0125</t>
  </si>
  <si>
    <t>321</t>
  </si>
  <si>
    <t>BTZ.0126</t>
  </si>
  <si>
    <t>322</t>
  </si>
  <si>
    <t>BTZ.0127</t>
  </si>
  <si>
    <t>323</t>
  </si>
  <si>
    <t>BTZ.0128</t>
  </si>
  <si>
    <t>324</t>
  </si>
  <si>
    <t>BTZ.0129</t>
  </si>
  <si>
    <t>325</t>
  </si>
  <si>
    <t>BTZ.0130</t>
  </si>
  <si>
    <t>326</t>
  </si>
  <si>
    <t>BTZ.0131</t>
  </si>
  <si>
    <t>327</t>
  </si>
  <si>
    <t>BTZ.0132</t>
  </si>
  <si>
    <t>328</t>
  </si>
  <si>
    <t>BTZ.0133</t>
  </si>
  <si>
    <t>329</t>
  </si>
  <si>
    <t>BTZ.0134</t>
  </si>
  <si>
    <t>330</t>
  </si>
  <si>
    <t>BTZ.0135</t>
  </si>
  <si>
    <t>331</t>
  </si>
  <si>
    <t>BTZ.0136</t>
  </si>
  <si>
    <t>332</t>
  </si>
  <si>
    <t>BTZ.0137</t>
  </si>
  <si>
    <t>333</t>
  </si>
  <si>
    <t>BTZ.0138</t>
  </si>
  <si>
    <t>334</t>
  </si>
  <si>
    <t>BTZ.0139</t>
  </si>
  <si>
    <t>335</t>
  </si>
  <si>
    <t>BTZ.0140</t>
  </si>
  <si>
    <t>336</t>
  </si>
  <si>
    <t>Geen kabels hier.</t>
  </si>
  <si>
    <t>BTZ.0141</t>
  </si>
  <si>
    <t>337</t>
  </si>
  <si>
    <t>BTZ.0142</t>
  </si>
  <si>
    <t>338</t>
  </si>
  <si>
    <t>BTZ.0143</t>
  </si>
  <si>
    <t>339</t>
  </si>
  <si>
    <t>BTZ.0144</t>
  </si>
  <si>
    <t>340</t>
  </si>
  <si>
    <t>BTZ.0145</t>
  </si>
  <si>
    <t>kabels in kluit</t>
  </si>
  <si>
    <t>341</t>
  </si>
  <si>
    <t>Telecom op 1 m NO, laagspanning 400 v op 1,8 mm oost</t>
  </si>
  <si>
    <t>BTZ.0146</t>
  </si>
  <si>
    <t>342</t>
  </si>
  <si>
    <t>BTZ.0147</t>
  </si>
  <si>
    <t>343</t>
  </si>
  <si>
    <t>BTZ.0148</t>
  </si>
  <si>
    <t>344</t>
  </si>
  <si>
    <t>BTZ.0149</t>
  </si>
  <si>
    <t>345</t>
  </si>
  <si>
    <t>BTZ.0150</t>
  </si>
  <si>
    <t>346</t>
  </si>
  <si>
    <t>Laagspanning 400 v  binnen 1 m.</t>
  </si>
  <si>
    <t>BTZ.0151</t>
  </si>
  <si>
    <t>Kabels in kluit</t>
  </si>
  <si>
    <t>Extreme opdruk</t>
  </si>
  <si>
    <t>plantstrook 1,2 m</t>
  </si>
  <si>
    <t>347</t>
  </si>
  <si>
    <t>Telecom 3 zijden, laagspanning 400 v  rand kluit westzijde</t>
  </si>
  <si>
    <t>BTZ.0152</t>
  </si>
  <si>
    <t>348</t>
  </si>
  <si>
    <t xml:space="preserve">Telecom, dubbel, westzijde.  </t>
  </si>
  <si>
    <t>BTZ.0153</t>
  </si>
  <si>
    <t>349</t>
  </si>
  <si>
    <t>BTZ.0154</t>
  </si>
  <si>
    <t>350</t>
  </si>
  <si>
    <t>Telecom, dubbel, westzijde</t>
  </si>
  <si>
    <t>BTZ.0155</t>
  </si>
  <si>
    <t>351</t>
  </si>
  <si>
    <t>BTZ.0156</t>
  </si>
  <si>
    <t>352</t>
  </si>
  <si>
    <t>Telecom, dubbel, westzijde. Noordrand: warmteleiding 50 mm.</t>
  </si>
  <si>
    <t>BTZ.0157</t>
  </si>
  <si>
    <t>353</t>
  </si>
  <si>
    <t xml:space="preserve">Telecom, 3 x , westzijde op 1,65 m. Laagspanning 400 v, op 2,15 m westzijde.  H 18 m. </t>
  </si>
  <si>
    <t>BTZ.0158</t>
  </si>
  <si>
    <t>354</t>
  </si>
  <si>
    <t xml:space="preserve">Telecom, 3 x , westzijde op 1,25 m. Laagspanning 400 v, op 2,35 m westzijde. </t>
  </si>
  <si>
    <t>BTZ.0159</t>
  </si>
  <si>
    <t>Ruimte</t>
  </si>
  <si>
    <t>355</t>
  </si>
  <si>
    <t>Op 10 KV kabel, eenzijdige kluit</t>
  </si>
  <si>
    <t>BTZ.0160</t>
  </si>
  <si>
    <t>356</t>
  </si>
  <si>
    <t>BTZ.0161</t>
  </si>
  <si>
    <t>Conditie, ruimte</t>
  </si>
  <si>
    <t>357</t>
  </si>
  <si>
    <t>BTZ.0162</t>
  </si>
  <si>
    <t>358</t>
  </si>
  <si>
    <t>BTZ.0163</t>
  </si>
  <si>
    <t>359</t>
  </si>
  <si>
    <t>BTZ.0164</t>
  </si>
  <si>
    <t>360</t>
  </si>
  <si>
    <t>BTZ.0165</t>
  </si>
  <si>
    <t>361</t>
  </si>
  <si>
    <t>BTZ.0166</t>
  </si>
  <si>
    <t>362</t>
  </si>
  <si>
    <t>BTZ.0167</t>
  </si>
  <si>
    <t>363</t>
  </si>
  <si>
    <t>BTZ.0168</t>
  </si>
  <si>
    <t>364</t>
  </si>
  <si>
    <t>BTZ.0169</t>
  </si>
  <si>
    <t>Prunus serrulata 'Kanzan'</t>
  </si>
  <si>
    <t>365</t>
  </si>
  <si>
    <t>BTZ.0170</t>
  </si>
  <si>
    <t>366</t>
  </si>
  <si>
    <t>BTZ.0171</t>
  </si>
  <si>
    <t>367</t>
  </si>
  <si>
    <t>BTZ.0172</t>
  </si>
  <si>
    <t>368</t>
  </si>
  <si>
    <t>BTZ.0173</t>
  </si>
  <si>
    <t>369</t>
  </si>
  <si>
    <t>BTZ.0174</t>
  </si>
  <si>
    <t>370</t>
  </si>
  <si>
    <t>BTZ.0175</t>
  </si>
  <si>
    <t>Betula pendula</t>
  </si>
  <si>
    <t>Gewone berk</t>
  </si>
  <si>
    <t>371</t>
  </si>
  <si>
    <t>BTZ.0176</t>
  </si>
  <si>
    <t>372</t>
  </si>
  <si>
    <t xml:space="preserve">Scheefgroei, maar slechts 7 m hoog. </t>
  </si>
  <si>
    <t>BTZ.0177</t>
  </si>
  <si>
    <t>373</t>
  </si>
  <si>
    <t>BTZ.0178</t>
  </si>
  <si>
    <t>Koelreuteria paniculata</t>
  </si>
  <si>
    <t>Chinese Vernisboom</t>
  </si>
  <si>
    <t>Open grond</t>
  </si>
  <si>
    <t>374</t>
  </si>
  <si>
    <t>BTZ.0179</t>
  </si>
  <si>
    <t>Pterocarya fraxinifolia</t>
  </si>
  <si>
    <t>Vleugelnoot</t>
  </si>
  <si>
    <t>375</t>
  </si>
  <si>
    <t>Stenen stapelmuur.</t>
  </si>
  <si>
    <t>BTZ.0180</t>
  </si>
  <si>
    <t>Tilia cordata</t>
  </si>
  <si>
    <t>376</t>
  </si>
  <si>
    <t>Linde is als soort veerkrachtig genoeg.</t>
  </si>
  <si>
    <t>BTZ.0181</t>
  </si>
  <si>
    <t>Fagus sylvatica</t>
  </si>
  <si>
    <t>Gewone beuk</t>
  </si>
  <si>
    <t>377</t>
  </si>
  <si>
    <t>BTZ.0182</t>
  </si>
  <si>
    <t>378</t>
  </si>
  <si>
    <t>BTZ.0183</t>
  </si>
  <si>
    <t>379</t>
  </si>
  <si>
    <t>BTZ.0184</t>
  </si>
  <si>
    <t>380</t>
  </si>
  <si>
    <t>BTZ.0185</t>
  </si>
  <si>
    <t>381</t>
  </si>
  <si>
    <t>10 KV op 0,9 m van kluithart. Stenen stapelmuur.</t>
  </si>
  <si>
    <t>BTZ.0186</t>
  </si>
  <si>
    <t>382</t>
  </si>
  <si>
    <t>10 KV op 1,3 m van kluithart. Stenen stapelmuur.</t>
  </si>
  <si>
    <t>BTZ.0187</t>
  </si>
  <si>
    <t>383</t>
  </si>
  <si>
    <t>BTZ.0188</t>
  </si>
  <si>
    <t>384</t>
  </si>
  <si>
    <t>BTZ.0190</t>
  </si>
  <si>
    <t>Betula pubescens</t>
  </si>
  <si>
    <t>Soort, plantverband</t>
  </si>
  <si>
    <t>385</t>
  </si>
  <si>
    <t>BTZ.0191</t>
  </si>
  <si>
    <t>386</t>
  </si>
  <si>
    <t>BTZ.0192</t>
  </si>
  <si>
    <t>387</t>
  </si>
  <si>
    <t>BTZ.0193</t>
  </si>
  <si>
    <t>388</t>
  </si>
  <si>
    <t>BTZ.0194</t>
  </si>
  <si>
    <t>389</t>
  </si>
  <si>
    <t>BTZ.0195</t>
  </si>
  <si>
    <t>390</t>
  </si>
  <si>
    <t>Stenen stapelmuur. Heesters en zaailingen.</t>
  </si>
  <si>
    <t>BTZ.0196</t>
  </si>
  <si>
    <t>391</t>
  </si>
  <si>
    <t>10 KV op 0,2 m van kluithart. Stenen stapelmuur.</t>
  </si>
  <si>
    <t>BTZ.0197</t>
  </si>
  <si>
    <t>392</t>
  </si>
  <si>
    <t>BTZ.0198</t>
  </si>
  <si>
    <t>10 kv hart kluit</t>
  </si>
  <si>
    <t>393</t>
  </si>
  <si>
    <t>10 KV op 0,3 m van kluithart. Stenen stapelmuur.</t>
  </si>
  <si>
    <t>BTZ.0199</t>
  </si>
  <si>
    <t>394</t>
  </si>
  <si>
    <t>BTZ.0200</t>
  </si>
  <si>
    <t>10 kv rand kluit</t>
  </si>
  <si>
    <t>395</t>
  </si>
  <si>
    <t>Rand kluit op 10 KV.</t>
  </si>
  <si>
    <t>BTZ.0201</t>
  </si>
  <si>
    <t>396</t>
  </si>
  <si>
    <t>BTZ.0202</t>
  </si>
  <si>
    <t>397</t>
  </si>
  <si>
    <t>Kluit op 10 KV.</t>
  </si>
  <si>
    <t>BTZ.0203</t>
  </si>
  <si>
    <t>398</t>
  </si>
  <si>
    <t>BTZ.0204</t>
  </si>
  <si>
    <t>399</t>
  </si>
  <si>
    <t>BTZ.0205</t>
  </si>
  <si>
    <t>Tilia x europaea</t>
  </si>
  <si>
    <t>Hollandse linde</t>
  </si>
  <si>
    <t>Heesters, zaailingen</t>
  </si>
  <si>
    <t>400</t>
  </si>
  <si>
    <t>BTZ.0206</t>
  </si>
  <si>
    <t>401</t>
  </si>
  <si>
    <t>10 KV op 0,2 m van kluithart.</t>
  </si>
  <si>
    <t>BTZ.0207</t>
  </si>
  <si>
    <t>Telecom hart klu</t>
  </si>
  <si>
    <t>402</t>
  </si>
  <si>
    <t>Telecom in kluit op 0,3 m</t>
  </si>
  <si>
    <t>BTZ.0208</t>
  </si>
  <si>
    <t>LS in hart kluit</t>
  </si>
  <si>
    <t>Waterl in hart k</t>
  </si>
  <si>
    <t>403</t>
  </si>
  <si>
    <t>Op waterleiding en laagspanning mantelbuis</t>
  </si>
  <si>
    <t>BTZ.0209</t>
  </si>
  <si>
    <t>404</t>
  </si>
  <si>
    <t>Rand kluit op laagspanning 400 v op 85 cm noord en 1,05 m oost. Telecom op 1 m zuid</t>
  </si>
  <si>
    <t>BTZ.0211</t>
  </si>
  <si>
    <t>405</t>
  </si>
  <si>
    <t>Telecom op 20 cm</t>
  </si>
  <si>
    <t>BTZ.0212</t>
  </si>
  <si>
    <t>406</t>
  </si>
  <si>
    <t>BTZ.0215</t>
  </si>
  <si>
    <t>Platanus x hispanica</t>
  </si>
  <si>
    <t>407</t>
  </si>
  <si>
    <t>BTZ.0216</t>
  </si>
  <si>
    <t>check verplantmoment</t>
  </si>
  <si>
    <t>408</t>
  </si>
  <si>
    <t>Vogelnest</t>
  </si>
  <si>
    <t>BTZ.0217</t>
  </si>
  <si>
    <t>telecom rand kluit</t>
  </si>
  <si>
    <t>409</t>
  </si>
  <si>
    <t>2,3 m tot verharding hartmaat. Telecom rand kluit noordzijde.</t>
  </si>
  <si>
    <t>BTZ.0218</t>
  </si>
  <si>
    <t>telecom hart kluit</t>
  </si>
  <si>
    <t>410</t>
  </si>
  <si>
    <t>Telecom op 1,5 m hart kluit noordzijde</t>
  </si>
  <si>
    <t>BTZ.0219</t>
  </si>
  <si>
    <t>411</t>
  </si>
  <si>
    <t>BTZ.0220</t>
  </si>
  <si>
    <t>412</t>
  </si>
  <si>
    <t>BTZ.0226</t>
  </si>
  <si>
    <t>413</t>
  </si>
  <si>
    <t>Verplanten doet teveel wortelschade buurboom.</t>
  </si>
  <si>
    <t>BTZ.0227</t>
  </si>
  <si>
    <t>Prunus cerasifera 'Nigra'</t>
  </si>
  <si>
    <t>414</t>
  </si>
  <si>
    <t>BTZ.0228</t>
  </si>
  <si>
    <t>Ginkgo biloba</t>
  </si>
  <si>
    <t>Ginkgo</t>
  </si>
  <si>
    <t>415</t>
  </si>
  <si>
    <t>BTZ.0229</t>
  </si>
  <si>
    <t>416</t>
  </si>
  <si>
    <t>BTZ.0230</t>
  </si>
  <si>
    <t>417</t>
  </si>
  <si>
    <t>BTZ.0231</t>
  </si>
  <si>
    <t>Soort, Plantverb, duizkn</t>
  </si>
  <si>
    <t>418</t>
  </si>
  <si>
    <t>BTZ.0232</t>
  </si>
  <si>
    <t>419</t>
  </si>
  <si>
    <t>BTZ.0233</t>
  </si>
  <si>
    <t>420</t>
  </si>
  <si>
    <t>BTZ.0234</t>
  </si>
  <si>
    <t>421</t>
  </si>
  <si>
    <t>BTZ.0235</t>
  </si>
  <si>
    <t>422</t>
  </si>
  <si>
    <t>BTZ.0236</t>
  </si>
  <si>
    <t>423</t>
  </si>
  <si>
    <t>BTZ.0237</t>
  </si>
  <si>
    <t>424</t>
  </si>
  <si>
    <t>BTZ.0238</t>
  </si>
  <si>
    <t>425</t>
  </si>
  <si>
    <t>BTZ.0239</t>
  </si>
  <si>
    <t>426</t>
  </si>
  <si>
    <t>BTZ.0240</t>
  </si>
  <si>
    <t>427</t>
  </si>
  <si>
    <t>BTZ.0241</t>
  </si>
  <si>
    <t>428</t>
  </si>
  <si>
    <t>BTZ.0242</t>
  </si>
  <si>
    <t>429</t>
  </si>
  <si>
    <t>BTZ.0243</t>
  </si>
  <si>
    <t>430</t>
  </si>
  <si>
    <t>BTZ.0244</t>
  </si>
  <si>
    <t>431</t>
  </si>
  <si>
    <t>BTZ.0245</t>
  </si>
  <si>
    <t>432</t>
  </si>
  <si>
    <t>BTZ.0246</t>
  </si>
  <si>
    <t>433</t>
  </si>
  <si>
    <t>BTZ.0247</t>
  </si>
  <si>
    <t>Salix caprea</t>
  </si>
  <si>
    <t>Boswilg</t>
  </si>
  <si>
    <t>434</t>
  </si>
  <si>
    <t>BTZ.0248</t>
  </si>
  <si>
    <t>435</t>
  </si>
  <si>
    <t>BTZ.0249</t>
  </si>
  <si>
    <t>436</t>
  </si>
  <si>
    <t>BTZ.0250</t>
  </si>
  <si>
    <t>437</t>
  </si>
  <si>
    <t>BTZ.0251</t>
  </si>
  <si>
    <t>438</t>
  </si>
  <si>
    <t>BTZ.0252</t>
  </si>
  <si>
    <t>439</t>
  </si>
  <si>
    <t>BTZ.0253</t>
  </si>
  <si>
    <t>440</t>
  </si>
  <si>
    <t>BTZ.0255</t>
  </si>
  <si>
    <t>Zomereik</t>
  </si>
  <si>
    <t>441</t>
  </si>
  <si>
    <t>Eenzijdige kluit, telecom</t>
  </si>
  <si>
    <t>BTZ.0256</t>
  </si>
  <si>
    <t>442</t>
  </si>
  <si>
    <t>BTZ.0257</t>
  </si>
  <si>
    <t>443</t>
  </si>
  <si>
    <t>Telecom</t>
  </si>
  <si>
    <t>BTZ.0258</t>
  </si>
  <si>
    <t>444</t>
  </si>
  <si>
    <t>BTZ.0259</t>
  </si>
  <si>
    <t>445</t>
  </si>
  <si>
    <t>BTZ.0260</t>
  </si>
  <si>
    <t>446</t>
  </si>
  <si>
    <t>BTZ.0261</t>
  </si>
  <si>
    <t>447</t>
  </si>
  <si>
    <t>BTZ.0262</t>
  </si>
  <si>
    <t>448</t>
  </si>
  <si>
    <t>BTZ.0264</t>
  </si>
  <si>
    <t>449</t>
  </si>
  <si>
    <t>Westzijde: doorknippen en uit de kluit trekken van gas.</t>
  </si>
  <si>
    <t>BTZ.0266</t>
  </si>
  <si>
    <t>450</t>
  </si>
  <si>
    <t>BTZ.0267</t>
  </si>
  <si>
    <t>451</t>
  </si>
  <si>
    <t>BTZ.0268</t>
  </si>
  <si>
    <t>452</t>
  </si>
  <si>
    <t>BTZ.0269</t>
  </si>
  <si>
    <t>453</t>
  </si>
  <si>
    <t>BTZ.0270</t>
  </si>
  <si>
    <t>454</t>
  </si>
  <si>
    <t>BTZ.0271</t>
  </si>
  <si>
    <t>455</t>
  </si>
  <si>
    <t>BTZ.0272</t>
  </si>
  <si>
    <t>456</t>
  </si>
  <si>
    <t>BTZ.0273</t>
  </si>
  <si>
    <t>457</t>
  </si>
  <si>
    <t>BTZ.0274</t>
  </si>
  <si>
    <t>458</t>
  </si>
  <si>
    <t>BTZ.0275</t>
  </si>
  <si>
    <t>459</t>
  </si>
  <si>
    <t>BTZ.0276</t>
  </si>
  <si>
    <t>460</t>
  </si>
  <si>
    <t>eenzijdige kluit, tegen fundering laagbouw. Armetierige kroon. 10 KV binnen kluit.</t>
  </si>
  <si>
    <t>BTZ.0277</t>
  </si>
  <si>
    <t>Quercus cerris</t>
  </si>
  <si>
    <t>Moseik</t>
  </si>
  <si>
    <t>461</t>
  </si>
  <si>
    <t>Mogelijk zit de boom vooral in sloottalud</t>
  </si>
  <si>
    <t>BTZ.0278</t>
  </si>
  <si>
    <t>462</t>
  </si>
  <si>
    <t>Bescheiden formaat, mogelijk zit de boom vooral in sloottalud</t>
  </si>
  <si>
    <t>BTZ.0279</t>
  </si>
  <si>
    <t>Quercus robur 'Fastigiata Koster'</t>
  </si>
  <si>
    <t>Zuileik</t>
  </si>
  <si>
    <t>463</t>
  </si>
  <si>
    <t>Foto opdruk 5 cm kanaalkant.</t>
  </si>
  <si>
    <t>BTZ.0280</t>
  </si>
  <si>
    <t>Conditie, aantasting</t>
  </si>
  <si>
    <t>464</t>
  </si>
  <si>
    <t>Omvangrijke aantasting eikenspintkever, broedboom</t>
  </si>
  <si>
    <t>BTZ.0281</t>
  </si>
  <si>
    <t>Sambucus racemosa 'Jane'</t>
  </si>
  <si>
    <t>Vlierbes</t>
  </si>
  <si>
    <t>465</t>
  </si>
  <si>
    <t>Talud verhindert goede verplantkluit.</t>
  </si>
  <si>
    <t>BTZ.0282</t>
  </si>
  <si>
    <t>466</t>
  </si>
  <si>
    <t>BTZ.0283</t>
  </si>
  <si>
    <t>Crataegus laevigata</t>
  </si>
  <si>
    <t>Meidoorn</t>
  </si>
  <si>
    <t>467</t>
  </si>
  <si>
    <t>Elektra westzijde en oostzijde voorzichtig verwijderen.</t>
  </si>
  <si>
    <t>BTZ.0284</t>
  </si>
  <si>
    <t>468</t>
  </si>
  <si>
    <t>BTZ.0285</t>
  </si>
  <si>
    <t>469</t>
  </si>
  <si>
    <t>BTZ.0286</t>
  </si>
  <si>
    <t>60-70</t>
  </si>
  <si>
    <t>470</t>
  </si>
  <si>
    <t>BTZ.0287</t>
  </si>
  <si>
    <t>Malus domestica</t>
  </si>
  <si>
    <t>Sierappel</t>
  </si>
  <si>
    <t>klimop</t>
  </si>
  <si>
    <t>471</t>
  </si>
  <si>
    <t>BTZ.0288</t>
  </si>
  <si>
    <t>klimop en geknot</t>
  </si>
  <si>
    <t>472</t>
  </si>
  <si>
    <t>alleen na verwijdering hekwerk. Heesters.</t>
  </si>
  <si>
    <t>Oostzijde elektra 10 kv voorzichtig verwijderen.</t>
  </si>
  <si>
    <t>BTZ.0289</t>
  </si>
  <si>
    <t>geknot</t>
  </si>
  <si>
    <t>473</t>
  </si>
  <si>
    <t>BTZ.0290</t>
  </si>
  <si>
    <t>474</t>
  </si>
  <si>
    <t>ten gunste van buurbomen deze laten vervallen</t>
  </si>
  <si>
    <t>BTZ.0291</t>
  </si>
  <si>
    <t>2 stammig</t>
  </si>
  <si>
    <t>475</t>
  </si>
  <si>
    <t>BTZ.0292</t>
  </si>
  <si>
    <t>Salix babylonica 'Tortuosa'</t>
  </si>
  <si>
    <t>Kronkelwilg</t>
  </si>
  <si>
    <t>476</t>
  </si>
  <si>
    <t>BTZ.0293</t>
  </si>
  <si>
    <t>Malus 'Rudolph'</t>
  </si>
  <si>
    <t>477</t>
  </si>
  <si>
    <t>BTZ.0294</t>
  </si>
  <si>
    <t>478</t>
  </si>
  <si>
    <t>BTZ.0295</t>
  </si>
  <si>
    <t>Thuja occidentalis 'Brabant'</t>
  </si>
  <si>
    <t>479</t>
  </si>
  <si>
    <t>Elektra zuidzijde voorzichtig verwijderen.</t>
  </si>
  <si>
    <t>BTZ.0296</t>
  </si>
  <si>
    <t>Prunus domestica 'Reine Claude Verte'</t>
  </si>
  <si>
    <t>kroonschade</t>
  </si>
  <si>
    <t>480</t>
  </si>
  <si>
    <t>Mist doorgaande top</t>
  </si>
  <si>
    <t>BTZ.0297</t>
  </si>
  <si>
    <t>Laburnum x watereri 'Vossii'</t>
  </si>
  <si>
    <t>Gouden regen</t>
  </si>
  <si>
    <t>particulier</t>
  </si>
  <si>
    <t>481</t>
  </si>
  <si>
    <t>BTZ.0298</t>
  </si>
  <si>
    <t>Laburnum</t>
  </si>
  <si>
    <t>482</t>
  </si>
  <si>
    <t>Beginnende bastnecrose</t>
  </si>
  <si>
    <t>BTZ.0299</t>
  </si>
  <si>
    <t>483</t>
  </si>
  <si>
    <t>BTZ.0300</t>
  </si>
  <si>
    <t>484</t>
  </si>
  <si>
    <t>Dicht op buurboom.</t>
  </si>
  <si>
    <t>BTZ.0301</t>
  </si>
  <si>
    <t>Carpinus betulus</t>
  </si>
  <si>
    <t xml:space="preserve">Plantverband </t>
  </si>
  <si>
    <t>485</t>
  </si>
  <si>
    <t>particuliere tuin</t>
  </si>
  <si>
    <t>BTZ.0302</t>
  </si>
  <si>
    <t>486</t>
  </si>
  <si>
    <t>BTZ.0303</t>
  </si>
  <si>
    <t>Prunus cerasifera</t>
  </si>
  <si>
    <t>Soort, ruimte</t>
  </si>
  <si>
    <t>487</t>
  </si>
  <si>
    <t>BTZ.0304</t>
  </si>
  <si>
    <t>488</t>
  </si>
  <si>
    <t>Zeer dicht op pand.</t>
  </si>
  <si>
    <t>BTZ.0305</t>
  </si>
  <si>
    <t>489</t>
  </si>
  <si>
    <t>BTZ.0306</t>
  </si>
  <si>
    <t>Geen kabels</t>
  </si>
  <si>
    <t>490</t>
  </si>
  <si>
    <t>BTZ.0307</t>
  </si>
  <si>
    <t>491</t>
  </si>
  <si>
    <t>BTZ.0308</t>
  </si>
  <si>
    <t>492</t>
  </si>
  <si>
    <t>BTZ.0309</t>
  </si>
  <si>
    <t>493</t>
  </si>
  <si>
    <t xml:space="preserve">Plakoksel op 1,6m hoogte. </t>
  </si>
  <si>
    <t>BTZ.0310</t>
  </si>
  <si>
    <t>494</t>
  </si>
  <si>
    <t>BTZ.0311</t>
  </si>
  <si>
    <t>495</t>
  </si>
  <si>
    <t>BTZ.0312</t>
  </si>
  <si>
    <t>Prunus avium 'Varikse Zwarte'</t>
  </si>
  <si>
    <t>Zoete sierkers</t>
  </si>
  <si>
    <t>496</t>
  </si>
  <si>
    <t>BTZ.0313</t>
  </si>
  <si>
    <t>497</t>
  </si>
  <si>
    <t>Elektra oostzijde voorzichtig verwijderen.</t>
  </si>
  <si>
    <t>BTZ.0314</t>
  </si>
  <si>
    <t>498</t>
  </si>
  <si>
    <t>BTZ.0315</t>
  </si>
  <si>
    <t>499</t>
  </si>
  <si>
    <t>BTZ.0318</t>
  </si>
  <si>
    <t>Japanse noot</t>
  </si>
  <si>
    <t>500</t>
  </si>
  <si>
    <t>BTZ.0319</t>
  </si>
  <si>
    <t>Eucalyptus globulus</t>
  </si>
  <si>
    <t>Gomboom</t>
  </si>
  <si>
    <t>kluitondersteuning</t>
  </si>
  <si>
    <t>501</t>
  </si>
  <si>
    <t>Meerstammig, bamboe in kluit. 2 hoofdstammen. Doorsnee dikste is 30 cm. Stroppen gaat niet. Verplantervaring met soort ontbreekt.</t>
  </si>
  <si>
    <t>Meerstammig, kluit ondersteunen plus stammen onderling zekeren bij oppakken. Exoot.</t>
  </si>
  <si>
    <t>BTZ.0321</t>
  </si>
  <si>
    <t>502</t>
  </si>
  <si>
    <t>BTZ.0322</t>
  </si>
  <si>
    <t>503</t>
  </si>
  <si>
    <t>BTZ.0323</t>
  </si>
  <si>
    <t>504</t>
  </si>
  <si>
    <t>BTZ.0324</t>
  </si>
  <si>
    <t>klimop overwoekerend</t>
  </si>
  <si>
    <t>505</t>
  </si>
  <si>
    <t>Kluit op 10 KV kabel</t>
  </si>
  <si>
    <t>BTZ.0325</t>
  </si>
  <si>
    <t>Calocedrus decurrens</t>
  </si>
  <si>
    <t>Wierook ceder</t>
  </si>
  <si>
    <t>506</t>
  </si>
  <si>
    <t>10 KV kabel westzijde op 1,5 m.</t>
  </si>
  <si>
    <t>BTZ.0326</t>
  </si>
  <si>
    <t>507</t>
  </si>
  <si>
    <t>BTZ.0328</t>
  </si>
  <si>
    <t>laag en breed</t>
  </si>
  <si>
    <t>508</t>
  </si>
  <si>
    <t xml:space="preserve">1 stamvoet, beeld is monumentaal, parkboom, scheefgroei en stabiliteit vraagt mogelijk aanvullende verankering.  </t>
  </si>
  <si>
    <t>BTZ.0329</t>
  </si>
  <si>
    <t>Prunus domestica 'Mirabelle de Nancy'</t>
  </si>
  <si>
    <t>509</t>
  </si>
  <si>
    <t>BTZ.0330</t>
  </si>
  <si>
    <t>Malus domestica 'Transparante de Jaune'</t>
  </si>
  <si>
    <t>510</t>
  </si>
  <si>
    <t xml:space="preserve">Holtes met houtrot, breuksterkte stam komt op nieuwe locatie in gevaar. </t>
  </si>
  <si>
    <t>BTZ.0331</t>
  </si>
  <si>
    <t>BTZ.0332</t>
  </si>
  <si>
    <t>BTZ.0333</t>
  </si>
  <si>
    <t>BTZ.0334</t>
  </si>
  <si>
    <t>BTZ.0335</t>
  </si>
  <si>
    <t>BTZ.0336</t>
  </si>
  <si>
    <t>BTZ.0337</t>
  </si>
  <si>
    <t>BTZ.0338</t>
  </si>
  <si>
    <t>BTZ.0339</t>
  </si>
  <si>
    <t>BTZ.0340</t>
  </si>
  <si>
    <t>BTZ.0341</t>
  </si>
  <si>
    <t>BTZ.0342</t>
  </si>
  <si>
    <t>BTZ.0343</t>
  </si>
  <si>
    <t>BTZ.0344</t>
  </si>
  <si>
    <t>BTZ.0345</t>
  </si>
  <si>
    <t>BTZ.0346</t>
  </si>
  <si>
    <t>BTZ.0347</t>
  </si>
  <si>
    <t>BTZ.0348</t>
  </si>
  <si>
    <t>BTZ.0349</t>
  </si>
  <si>
    <t>BTZ.0350</t>
  </si>
  <si>
    <t>BTZ.0351</t>
  </si>
  <si>
    <t>BTZ.0352</t>
  </si>
  <si>
    <t>BTZ.0353</t>
  </si>
  <si>
    <t>BTZ.0354</t>
  </si>
  <si>
    <t>BTZ.0355</t>
  </si>
  <si>
    <t>BTZ.0356</t>
  </si>
  <si>
    <t>BTZ.0357</t>
  </si>
  <si>
    <t>BTZ.0358</t>
  </si>
  <si>
    <t>BTZ.0359</t>
  </si>
  <si>
    <t>BTZ.0360</t>
  </si>
  <si>
    <t>BTZ.0361</t>
  </si>
  <si>
    <t>BTZ.0362</t>
  </si>
  <si>
    <t>BTZ.0363</t>
  </si>
  <si>
    <t>BTZ.0364</t>
  </si>
  <si>
    <t>BTZ.0365</t>
  </si>
  <si>
    <t>BTZ.0366</t>
  </si>
  <si>
    <t>BTZ.0369</t>
  </si>
  <si>
    <t>BTZ.0370</t>
  </si>
  <si>
    <t>BTZ.0371</t>
  </si>
  <si>
    <t>BTZ.0372</t>
  </si>
  <si>
    <t>BTZ.0377</t>
  </si>
  <si>
    <t>Tuien te voorzie</t>
  </si>
  <si>
    <t>551</t>
  </si>
  <si>
    <t>Boom is alleen te verplanten met pallet, parkeerplaats zuidzijde moet eerst verharding erafgehaald worden. Warmteleidingen blokkeren benadering van noorden uit. Heesters/zaailingen in de kluit.</t>
  </si>
  <si>
    <t>BTZ.0378</t>
  </si>
  <si>
    <t>552</t>
  </si>
  <si>
    <t>BTZ.0379</t>
  </si>
  <si>
    <t>553</t>
  </si>
  <si>
    <t>BTZ.0380</t>
  </si>
  <si>
    <t>554</t>
  </si>
  <si>
    <t>BTZ.0381</t>
  </si>
  <si>
    <t>555</t>
  </si>
  <si>
    <t>BTZ.0382</t>
  </si>
  <si>
    <t>556</t>
  </si>
  <si>
    <t>BTZ.0383</t>
  </si>
  <si>
    <t>557</t>
  </si>
  <si>
    <t>BTZ.0388</t>
  </si>
  <si>
    <t>Acer platanoides cv</t>
  </si>
  <si>
    <t>Noorse esdoorn</t>
  </si>
  <si>
    <t>558</t>
  </si>
  <si>
    <t>10 KV op 0,9 m van kluithart. Kluit is mogelijk van de kabel af te tillen of de kluitvormgeving kan worden aangepast.</t>
  </si>
  <si>
    <t>10 kv door hart kluit.</t>
  </si>
  <si>
    <t>BTZ.0389</t>
  </si>
  <si>
    <t>Gleditsia triacanthos</t>
  </si>
  <si>
    <t>559</t>
  </si>
  <si>
    <t>Geen kabels hier. Forse disbalans kroon is de reden.</t>
  </si>
  <si>
    <t>zeer eenzijdige kroon, disbalans</t>
  </si>
  <si>
    <t>BTZ.0390</t>
  </si>
  <si>
    <t>560</t>
  </si>
  <si>
    <t>BTZ.0391</t>
  </si>
  <si>
    <t>BTZ.0392</t>
  </si>
  <si>
    <t>BTZ.0393</t>
  </si>
  <si>
    <t>BTZ.0394</t>
  </si>
  <si>
    <t>Acer saccharinum</t>
  </si>
  <si>
    <t>BTZ.0395</t>
  </si>
  <si>
    <t>BTZ.0396</t>
  </si>
  <si>
    <t>BTZ.0397</t>
  </si>
  <si>
    <t>BTZ.0398</t>
  </si>
  <si>
    <t>BTZ.0399</t>
  </si>
  <si>
    <t>BTZ.0400</t>
  </si>
  <si>
    <t>BTZ.0401</t>
  </si>
  <si>
    <t>Zilveresdoorn</t>
  </si>
  <si>
    <t>571</t>
  </si>
  <si>
    <t xml:space="preserve">Aanzienlijk afhankelijk van lange wortels in cunet. </t>
  </si>
  <si>
    <t>BTZ.0402</t>
  </si>
  <si>
    <t>572</t>
  </si>
  <si>
    <t>BTZ.0403</t>
  </si>
  <si>
    <t>573</t>
  </si>
  <si>
    <t>BTZ.0404</t>
  </si>
  <si>
    <t>Verstrengeling, talud</t>
  </si>
  <si>
    <t>574</t>
  </si>
  <si>
    <t>Te dicht op buurboom, talud verhindert goede verplantkluit.</t>
  </si>
  <si>
    <t>BTZ.0405</t>
  </si>
  <si>
    <t>575</t>
  </si>
  <si>
    <t>Enkel verplantbaar met nevenstaande boom samen</t>
  </si>
  <si>
    <t>BTZ.0406</t>
  </si>
  <si>
    <t>576</t>
  </si>
  <si>
    <t>BTZ.0407</t>
  </si>
  <si>
    <t>577</t>
  </si>
  <si>
    <t>BTZ.0408</t>
  </si>
  <si>
    <t>578</t>
  </si>
  <si>
    <t>BTZ.0410</t>
  </si>
  <si>
    <t>579</t>
  </si>
  <si>
    <t>BTZ.0434</t>
  </si>
  <si>
    <t>BTZ.0436</t>
  </si>
  <si>
    <t>BTZ.0437</t>
  </si>
  <si>
    <t>BTZ.0438</t>
  </si>
  <si>
    <t>BTZ.0439</t>
  </si>
  <si>
    <t>BTZ.0440</t>
  </si>
  <si>
    <t>BTZ.0441</t>
  </si>
  <si>
    <t>BTZ.0442</t>
  </si>
  <si>
    <t>BTZ.0443</t>
  </si>
  <si>
    <t>BTZ.0444</t>
  </si>
  <si>
    <t>BTZ.0445</t>
  </si>
  <si>
    <t>BTZ.0446</t>
  </si>
  <si>
    <t>BTZ.0447</t>
  </si>
  <si>
    <t>BTZ.0448</t>
  </si>
  <si>
    <t>BTZ.0449</t>
  </si>
  <si>
    <t>BTZ.0450</t>
  </si>
  <si>
    <t>BTZ.0451</t>
  </si>
  <si>
    <t>BTZ.0452</t>
  </si>
  <si>
    <t>BTZ.0453</t>
  </si>
  <si>
    <t>BTZ.0454</t>
  </si>
  <si>
    <t>BTZ.0455</t>
  </si>
  <si>
    <t>BTZ.0456</t>
  </si>
  <si>
    <t>BTZ.0457</t>
  </si>
  <si>
    <t>BTZ.0458</t>
  </si>
  <si>
    <t>BTZ.0459</t>
  </si>
  <si>
    <t>BTZ.0460</t>
  </si>
  <si>
    <t>BTZ.0461</t>
  </si>
  <si>
    <t>BTZ.0465</t>
  </si>
  <si>
    <t>BTZ.0469</t>
  </si>
  <si>
    <t>BTZ.0470</t>
  </si>
  <si>
    <t>BTZ.0471</t>
  </si>
  <si>
    <t>BTZ.0472</t>
  </si>
  <si>
    <t>BTZ.0477</t>
  </si>
  <si>
    <t>BTZ.0478</t>
  </si>
  <si>
    <t>BTZ.0479</t>
  </si>
  <si>
    <t>BTZ.0480</t>
  </si>
  <si>
    <t>BTZ.0481</t>
  </si>
  <si>
    <t>BTZ.0482</t>
  </si>
  <si>
    <t>BTZ.0483</t>
  </si>
  <si>
    <t>BTZ.0484</t>
  </si>
  <si>
    <t>BTZ.0485</t>
  </si>
  <si>
    <t>BTZ.0486</t>
  </si>
  <si>
    <t>BTZ.0487</t>
  </si>
  <si>
    <t>BTZ.0488</t>
  </si>
  <si>
    <t>BTZ.0489</t>
  </si>
  <si>
    <t>BTZ.0490</t>
  </si>
  <si>
    <t>BTZ.0491</t>
  </si>
  <si>
    <t>BTZ.0492</t>
  </si>
  <si>
    <t>BTZ.0493</t>
  </si>
  <si>
    <t>BTZ.0494</t>
  </si>
  <si>
    <t>BTZ.0495</t>
  </si>
  <si>
    <t>BTZ.0496</t>
  </si>
  <si>
    <t>BTZ.0497</t>
  </si>
  <si>
    <t>BTZ.0498</t>
  </si>
  <si>
    <t>BTZ.0499</t>
  </si>
  <si>
    <t>BTZ.0500</t>
  </si>
  <si>
    <t>BTZ.0501</t>
  </si>
  <si>
    <t>BTZ.0502</t>
  </si>
  <si>
    <t>BTZ.0503</t>
  </si>
  <si>
    <t>BTZ.0504</t>
  </si>
  <si>
    <t>BTZ.0505</t>
  </si>
  <si>
    <t>BTZ.0506</t>
  </si>
  <si>
    <t>BTZ.0507</t>
  </si>
  <si>
    <t>BTZ.0508</t>
  </si>
  <si>
    <t>BTZ.0509</t>
  </si>
  <si>
    <t>BTZ.0510</t>
  </si>
  <si>
    <t>BTZ.0513</t>
  </si>
  <si>
    <t>BTZ.0514</t>
  </si>
  <si>
    <t>BTZ.0515</t>
  </si>
  <si>
    <t>BTZ.0516</t>
  </si>
  <si>
    <t>BTZ.0517</t>
  </si>
  <si>
    <t>BTZ.0518</t>
  </si>
  <si>
    <t>BTZ.0519</t>
  </si>
  <si>
    <t>BTZ.0520</t>
  </si>
  <si>
    <t>BTZ.0521</t>
  </si>
  <si>
    <t>BTZ.0522</t>
  </si>
  <si>
    <t>BTZ.0523</t>
  </si>
  <si>
    <t>BTZ.0524</t>
  </si>
  <si>
    <t>BTZ.0525</t>
  </si>
  <si>
    <t>BTZ.0526</t>
  </si>
  <si>
    <t>BTZ.0527</t>
  </si>
  <si>
    <t>BTZ.0528</t>
  </si>
  <si>
    <t>BTZ.0529</t>
  </si>
  <si>
    <t>TN_2_1</t>
  </si>
  <si>
    <t>TN_2_2</t>
  </si>
  <si>
    <t>TN_2_3</t>
  </si>
  <si>
    <t>TN_2_4</t>
  </si>
  <si>
    <t>TN_2_5</t>
  </si>
  <si>
    <t>TN_2_6</t>
  </si>
  <si>
    <t>TN_2_7</t>
  </si>
  <si>
    <t>TN_2_8</t>
  </si>
  <si>
    <t>TN_2_9</t>
  </si>
  <si>
    <t>TN_2_10</t>
  </si>
  <si>
    <t>TN_2_11</t>
  </si>
  <si>
    <t>TN_2_12</t>
  </si>
  <si>
    <t>TN_2_13</t>
  </si>
  <si>
    <t>TN_2_14</t>
  </si>
  <si>
    <t>TN_2_15</t>
  </si>
  <si>
    <t>TN_2_16</t>
  </si>
  <si>
    <t>TN_2_17</t>
  </si>
  <si>
    <t>TN_2_18</t>
  </si>
  <si>
    <t>TN_2_19</t>
  </si>
  <si>
    <t>TN_2_20</t>
  </si>
  <si>
    <t>TN_2_21</t>
  </si>
  <si>
    <t>TN_2_22</t>
  </si>
  <si>
    <t>TN_2_23</t>
  </si>
  <si>
    <t>TN_2_24</t>
  </si>
  <si>
    <t>TN_2_25</t>
  </si>
  <si>
    <t>TN_2_26</t>
  </si>
  <si>
    <t>TN_2_27</t>
  </si>
  <si>
    <t>TN_2_28</t>
  </si>
  <si>
    <t>TN_2_29</t>
  </si>
  <si>
    <t>TN_2_30</t>
  </si>
  <si>
    <t>TN_2_31</t>
  </si>
  <si>
    <t>TN_2_32</t>
  </si>
  <si>
    <t>TN_2_33</t>
  </si>
  <si>
    <t>TN_3_1</t>
  </si>
  <si>
    <t>80-90</t>
  </si>
  <si>
    <t>waterleiding 2 x</t>
  </si>
  <si>
    <t>ruimte pallet</t>
  </si>
  <si>
    <t>804</t>
  </si>
  <si>
    <t xml:space="preserve">Riool op 1,9 m west. </t>
  </si>
  <si>
    <t>Geen ruimte voor ondersteuningsconstructie verplanten.</t>
  </si>
  <si>
    <t>TN_3_2</t>
  </si>
  <si>
    <t>Afwezig</t>
  </si>
  <si>
    <t>805</t>
  </si>
  <si>
    <t>TN_3_3</t>
  </si>
  <si>
    <t>806</t>
  </si>
  <si>
    <t>bosplantsoen</t>
  </si>
  <si>
    <t>TN_3_4</t>
  </si>
  <si>
    <t>807</t>
  </si>
  <si>
    <t xml:space="preserve">Eenzijdige kluit, telecom. Kroonbasis op 1 m, 25 cm tak hier. Sterk a-symetrische  kluit te voorzien vanwege parking aan bosrand. </t>
  </si>
  <si>
    <t>TN_3_5</t>
  </si>
  <si>
    <t>Eenzijdige kluit, talud</t>
  </si>
  <si>
    <t>Uitgelopen stob</t>
  </si>
  <si>
    <t>808</t>
  </si>
  <si>
    <t>TN_3_6</t>
  </si>
  <si>
    <t>809</t>
  </si>
  <si>
    <t>TN_3_7</t>
  </si>
  <si>
    <t>TN_3_8</t>
  </si>
  <si>
    <t>TN_3_9</t>
  </si>
  <si>
    <t>TN_3_10</t>
  </si>
  <si>
    <t>TN_3_11</t>
  </si>
  <si>
    <t>TN_3_12</t>
  </si>
  <si>
    <t>TN_3_13</t>
  </si>
  <si>
    <t>753</t>
  </si>
  <si>
    <t>Balkvorm kluit, door stamschade afgeschreven</t>
  </si>
  <si>
    <t>BTZ.0082_1</t>
  </si>
  <si>
    <t>754</t>
  </si>
  <si>
    <t>BTZ.0082_2</t>
  </si>
  <si>
    <t>755</t>
  </si>
  <si>
    <t>BTZ.0082_3</t>
  </si>
  <si>
    <t>756</t>
  </si>
  <si>
    <t>BTZ.0082_4</t>
  </si>
  <si>
    <t>757</t>
  </si>
  <si>
    <t>BTZ.0075_5</t>
  </si>
  <si>
    <t>758</t>
  </si>
  <si>
    <t>BTZ.0075_6</t>
  </si>
  <si>
    <t>759</t>
  </si>
  <si>
    <t>BTZ.0075_7</t>
  </si>
  <si>
    <t>760</t>
  </si>
  <si>
    <t>BTZ.0075_8</t>
  </si>
  <si>
    <t>761</t>
  </si>
  <si>
    <t>BTZ.0024_9</t>
  </si>
  <si>
    <t>762</t>
  </si>
  <si>
    <t>BTZ.0024_10</t>
  </si>
  <si>
    <t>763</t>
  </si>
  <si>
    <t>BTZ.0077_11</t>
  </si>
  <si>
    <t>752</t>
  </si>
  <si>
    <t>BTZ.0230_12</t>
  </si>
  <si>
    <t>751</t>
  </si>
  <si>
    <t>BTZ.0230_13</t>
  </si>
  <si>
    <t>750</t>
  </si>
  <si>
    <t>BTZ.0230_14</t>
  </si>
  <si>
    <t>Rijlabels</t>
  </si>
  <si>
    <t>Eindtotaal</t>
  </si>
  <si>
    <t>Aantal van OBJECTID</t>
  </si>
  <si>
    <t>Ulmus</t>
  </si>
  <si>
    <t>(Meerdere items)</t>
  </si>
  <si>
    <t>stamdoorsnee 15 cm of meer</t>
  </si>
  <si>
    <t>stamdoorsnee 15 cm of meer - oordeel verplantbaarheid</t>
  </si>
  <si>
    <t>Westzijde elektra 10 kv voorzichtig verwijderen.</t>
  </si>
  <si>
    <t>Verplantbaarheid beoordeling</t>
  </si>
  <si>
    <t>Geen, boom is dood</t>
  </si>
  <si>
    <t>Riool op 1,1 m en aftak gas op 1 m. Als de Infra-palen op de leidingen staan, gaat hij door het centrum van de kluit heen. zie foto.</t>
  </si>
  <si>
    <t>Als buurboom wordt  gekapt.</t>
  </si>
  <si>
    <t>Oppervlakkige gestelwortels</t>
  </si>
  <si>
    <t>Amper opdruk in omgeving.</t>
  </si>
  <si>
    <t xml:space="preserve">Telecom, dubbel, westzijde. </t>
  </si>
  <si>
    <t>schutting en verharding verwijderen eerst. Boom is niet hoog, daardoor rechtop vervoerbaar.</t>
  </si>
  <si>
    <t>Groeiplaatsvolume 25 jaar m3</t>
  </si>
  <si>
    <t>Kluitvolume m3 - 1 m hoog</t>
  </si>
  <si>
    <t xml:space="preserve">Het kluitvolume bij verplanting is indicatief berekend op basis van de huidige stamdiameter. </t>
  </si>
  <si>
    <t>KOLOM H KLUITVOLUME</t>
  </si>
  <si>
    <t xml:space="preserve">Er wordt een vierkante kluit verplant van 8 keer de stamdiameter. De kluithoogte is standaard op 1 m gezet. Dus als een boom 10 cm stamdoorsnee heeft, wordt de kluit theoretisch 0,8 bij 0,8 bij 1,0 m. </t>
  </si>
  <si>
    <t>Bij plattere kluiten dan 1 m, wordt een bredere, maar minder hoge kluitmaat genomen. Door de bank genomen, is 1 m een bruikbaar gemiddelde voor kluitvolumebepalingen.</t>
  </si>
  <si>
    <t>Groeiplaatsvolume 25 jaar m</t>
  </si>
  <si>
    <t xml:space="preserve">Groeiplaatsvolume dat de boom nodig heeft om 25 jaar goed te kunnen groeien is indicatief berekend. </t>
  </si>
  <si>
    <t>De bomen maken gebruik van het grondwater in Merwedekanaal.</t>
  </si>
  <si>
    <t>Boomgrootte-sortiment</t>
  </si>
  <si>
    <t>7 x de stamdiameter</t>
  </si>
  <si>
    <t>8 x de stamdiameter</t>
  </si>
  <si>
    <t>Kluitafm vierkant</t>
  </si>
  <si>
    <t>6 x de stamdiameter</t>
  </si>
  <si>
    <t>bij lagere organische stof of anderszins kwalitatief mindere groeiplaats neemt de behoefte aan doorwortelbaar volume toe.</t>
  </si>
  <si>
    <t xml:space="preserve">Daarom is onderstaande sleutel toegepast, die rekening houdt met bestaand bovengronds boomvolume dat onderhouden moet worden. </t>
  </si>
  <si>
    <t>Voor goede tot redelijke groei na verplanting van bomen, gedurende 25 jaar, wordt dit de sleutel om noodzakelijk groeiplaatsvolume en toe te passen bomengrondvolume:</t>
  </si>
  <si>
    <t>Bij bomen met een huidige stamdiameter van 49 cm of minder, wordt 8 x de stamdiameter aan kluitgrootte meeverplant.</t>
  </si>
  <si>
    <t>Bij bomen met een huidige stamdiameter van 85 cm of meer, wordt 6 x de stamdiameter aan kluitgrootte meeverplant.</t>
  </si>
  <si>
    <t>De verplantkluit van bomen is verbonden met de stamdiameter, maar ook met de praktische uitvoerbaarheid van het opnemen en verplaatsen van de boom.</t>
  </si>
  <si>
    <t>Onderstaande kluitmaten zijn indicatief, maar wel regulier te noemen in verplantingen door Nationale  Bomenbank.</t>
  </si>
  <si>
    <t>Bij bomen met een huidige stamdiameter van 50 cm tot circa 85 cm, wordt 7 x de stamdiameter aan kluitgrootte meeverplant.</t>
  </si>
  <si>
    <t>toe te voegen m3 bomengrond 7% org stof</t>
  </si>
  <si>
    <t>0,4 m3 doorwortelbaar volume per groeijaar (boom eerste grootte - eindbeeld volwassen boom &gt;15 m hoog)</t>
  </si>
  <si>
    <t>0,22 m3 doorwortelbaar volume per groeijaar (boom tweede grootte - eindbeeld volwassen boom 8-15 m hoog)</t>
  </si>
  <si>
    <t>0,18 m3 doorwortelbaar volume per groeijaar (boom derde grootte - eindbeeld volwassen boom &lt;8 m hoog)</t>
  </si>
  <si>
    <t xml:space="preserve">Boommonitor/Handboek Bomen hanteert de volgende groeiplaatsnormen bij wortels in het grondwater, en toepassing van bomengrond 7% org stof: </t>
  </si>
  <si>
    <t xml:space="preserve">Terra nostra geeft aan dat bovenstaande m3 normen gelden voor jonge, zeer kleine bomen die vanaf de kwekerij worden aangeplant. Maar Terra Nostra houdt rekening met het huidige boomvolume van de bomen in Merwedekanaalzone. </t>
  </si>
  <si>
    <t>Reden: verplante bomen met een stamdiameter van 100 cm (grootste plataan in Merwede) hebben een grote oppervlakte aan kluitwand (6 x 6 = 36 m2) die massaal uitloopt in het jaar na verplanting, Hierdoor wordt in het eerste jaar na verplanting zomaar 10 kuub bomengrond opgebruikt. Dit volume neemt wel af per jaar erna.</t>
  </si>
  <si>
    <t>boom vanaf 100 cm stamdiameter: 100% van de huidige stamdiameter laten meetellen in het noodzakelijke groeiplaatsvolume.</t>
  </si>
  <si>
    <t>boom vanaf 90 tot 100 cm stamdiameter: 90% van de huidige stamdiameter laten meetellen in het noodzakelijke groeiplaatsvolume.</t>
  </si>
  <si>
    <t>boom vanaf 80 tot 90 cm stamdiameter: 80% van de huidige stamdiameter laten meetellen in het noodzakelijke groeiplaatsvolume.</t>
  </si>
  <si>
    <t>etc</t>
  </si>
  <si>
    <t>boom vanaf 10 tot 20 cm stamdiameter: 10% van de huidige stamdiameter laten meetellen in het noodzakelijke groeiplaatsvolume.</t>
  </si>
  <si>
    <t>boom vanaf 0 tot 10 cm stamdiameter: 5% van de huidige stamdiameter laten meetellen in het noodzakelijke groeiplaatsvolume.</t>
  </si>
  <si>
    <t>Op bovenstaande wijze is de huidige boomomvang verwerkt in het groeiplaatsvolume dat wordt gereserveerd voor de boom.</t>
  </si>
  <si>
    <t>je krijgt dan:</t>
  </si>
  <si>
    <t>Grotere bomen moeten direct zoveel mogelijk kluitmassa kunnen herstellen, anders sterven grote takken af. In de verplantkluitzelf zit weinig voeding meer, dat wordt vanaf grotere afstand gehaald.</t>
  </si>
  <si>
    <t>Terra Nostra geeft een weegfactor mee aan de huidige stamdiameter tussen de 100% en 5 %.</t>
  </si>
  <si>
    <t>Het getal 25 in de formule kun je eenvoudig aanpassen om te zien wat je nodig hebt voor 80 jaar goede naar redelijk afnemende groei. Bij grote, dure verplantingen zoals de plataan van 101 cm doorsnee, is het niet echt zinnig een levensduur van slechts 25 jaar na te streven. Je zou het getal 25 moeten verhogen naar bv 80.</t>
  </si>
  <si>
    <t>Als voorbeeld bij de drie dikste bomen waarbij bomengrond 7% org stof wordt toegepast:</t>
  </si>
  <si>
    <t xml:space="preserve">Met het gebruik van grote oppervlakten heesterbeplanting in de kroonprojectie rond de stamvoet van de aangeplante boom, kan de boom langer vooruit. Dat komt doordat het boomblad dat valt in de herfst wordt vastgehouden in de heesterlaag en wordt hergebruikt in de bodemkringloop. </t>
  </si>
  <si>
    <t xml:space="preserve">In plaats van een heesterbeplanting kan ook worden gewerkt met een 8 cm dikke laag mulch, schimmel gedomineerd, die langzaam (zonder zuurstof te ontrekken aan de bodem) verteert en zo de boom voeding geeft. Wel over een grote opp aanbrengen, en aanvullen. </t>
  </si>
  <si>
    <t>Aanvullen iedere 2-3 jaar.</t>
  </si>
  <si>
    <t>in het tabblad 5853_Bomen zuid kun je zien dat verplantingen van kleine bomen, tot veel minder grote groeiplaatsvolumes leiden. Ze zijn goedkoper. Dit laatste is uiteraard wel afhankelijk van de levensduur die je de boom wilt meegeven. 25 jaar is niets op een boomleven. De meeste gemeenten streven nu 50-80 jaar na voor nieuwe of verplante bomen.</t>
  </si>
  <si>
    <t>Hoe langer de levensduur van de boom, en hoe groter de boom wordt, hoe meer baten de boom geeft in de vorm van co2 vastlegging en fijnstofvastlegging en koeling. Itree is een programma wat die baten kan berekenen.</t>
  </si>
  <si>
    <t xml:space="preserve">Terra Nostra kan die berekening desgewenst verzorgen, we hebben de noodzakelijke data al verzameld in deze excel. </t>
  </si>
  <si>
    <t>Toepasbaar in projectgebied - reden</t>
  </si>
  <si>
    <t>Nee - beeldkwaliteit onvoldoende</t>
  </si>
  <si>
    <t xml:space="preserve">Nee - omgevingsfactoren - beeldkwaliteit onvoldoende - uitheems  </t>
  </si>
  <si>
    <t xml:space="preserve">Nee - omgevingsfactoren - beeldkwaliteit onvoldoende </t>
  </si>
  <si>
    <t xml:space="preserve">Nee - omgevingsfactoren- beeldkwaliteit onvoldoende </t>
  </si>
  <si>
    <t xml:space="preserve">Nee - omgevingsfactoren- beeldkwaliteit onvoldoende - uitheems </t>
  </si>
  <si>
    <t>Nee - Omgevingsfactoren</t>
  </si>
  <si>
    <t>Nee - Omgevingsfactoren - Uitheems</t>
  </si>
  <si>
    <t>ja - formaat en positie gunstig</t>
  </si>
  <si>
    <t>Toelichting kolom 'Toepasbaar binnen projectgebied'</t>
  </si>
  <si>
    <t>Betreft 85 bomen, welke aanvankelijk 'verplantbaar onder randvoorwaarden' waren.</t>
  </si>
  <si>
    <t>Redenen 83 bomen niet verplantbaar binnen projectgebied</t>
  </si>
  <si>
    <r>
      <t xml:space="preserve">Redenen 2 bomen wel verplantbaar </t>
    </r>
    <r>
      <rPr>
        <sz val="11"/>
        <color rgb="FF000000"/>
        <rFont val="Calibri"/>
        <family val="2"/>
      </rPr>
      <t>binnen projectgebied</t>
    </r>
  </si>
  <si>
    <t>Het formaat en de de huidige positie van de boom ten opzichte van geplande bouwactiviteiten, zijn dusdanig gunstig dat de boom in 1 x naar hun definitieve plantlocatie kan worden geplaatst.</t>
  </si>
  <si>
    <t>Beeldkwaliteit onvoldoende: boom heeft beperkte beeldwaarde, waardoor de sierwaarde/esthetische functievervulling te beperkt zal zijn na verplanting.</t>
  </si>
  <si>
    <t>Uitheems: boom is een exoot, welke niet past binnen de doelstelling van de Merwedebiotoop.</t>
  </si>
  <si>
    <t>Omgevingsfactor: boom moet bij verplanten getuid worden met kabels. Hiervoor is onvoldoende bovengrondse ruimte beschikbaar.</t>
  </si>
  <si>
    <t>Omgevingsfactor: boom heeft te veel ondergrondse groeiruimte nodig waarvoor in het ontwerp geen ruimte is.</t>
  </si>
  <si>
    <t>Omgevingsfactor: boom heeft te grote kroondoorsnee/kroonprojectie voor inpassing.</t>
  </si>
  <si>
    <t>Omgevingsfactor: uitgangspunt is dat bomen, uitgezonderd de jongwas exemplaren (tot 15 cm stamdoorsnede),  in 1 x op de definitieve plantlocatie worden gezet. De ruimte ontbreekt vanwege de bouwwerkzaamheden en daarbijbehorend ruimtebeslag.</t>
  </si>
  <si>
    <t>Er heeft door de opdrachtgever een nadere beoordeling van deze 85 bomen plaatsgevonden, 2 bomen zijn toepasbaar bevonden.</t>
  </si>
  <si>
    <t>Wat wordt bedoeld met Boomgrootte-sortiment?</t>
  </si>
  <si>
    <t>Hiermee wordt bedoeld wat de eindhoogte is (vanaf maaiveld tot en met de top) die de boom als soort zou kunnen halen bij volwassenheid. Het heeft geen betrekking op de actuele boomhoogte.</t>
  </si>
  <si>
    <t>Normeninstituut bomen hanteert deze indeling:</t>
  </si>
  <si>
    <t>Boomsoort van 1e grootte:boom haalt bij volwassenheid een eindhoogte van &gt;15 m.</t>
  </si>
  <si>
    <t>Boomsoort van 2e grootte: boom haalt bij volwassenheid een eindhoogte van 8-15 m.</t>
  </si>
  <si>
    <t>Boomsoort van 3e grootte: boom haalt bij volwassenheid een eindhoogte van &lt;8 m.</t>
  </si>
  <si>
    <t>Een jonge boom van het type 1e grootte, zoals zomereik, kan dus nu nog veel lager zijn dan zijn potentiele hoogte na jaren. De boom heeft zijn eindhoogte nog niet bereikt omdat hij jong is.</t>
  </si>
  <si>
    <t>Of de bomen hun eindhoogte halen, hangt mede af van de kwaliteit en het volume van de ondergrondse groeiplaats</t>
  </si>
  <si>
    <t>2 bomen verplantbaar onder randvoorwaarden</t>
  </si>
  <si>
    <t>2 bomen onder voorwaarden te verplanten</t>
  </si>
  <si>
    <t>(Alle)</t>
  </si>
  <si>
    <t>359 bomen hebben kapvergunningsplicht in zuid</t>
  </si>
  <si>
    <t>3 stobbes - reeds afgezaagde bomen</t>
  </si>
  <si>
    <t>totaal bomen zuid: 474</t>
  </si>
  <si>
    <t xml:space="preserve">totaal aantal bomen zuid en noord: 773 </t>
  </si>
  <si>
    <t>Aantal van ID boom</t>
  </si>
  <si>
    <t>76 bomen verplantbaar, er zitten ook 60 kleine bomen tussen (stamdiameter tm 14 cm)</t>
  </si>
  <si>
    <t>in totaal (rode vakjes) 396 stuks niet verplantbaar</t>
  </si>
  <si>
    <t>16 bomen met vergunningsplicht goed verplantbaar</t>
  </si>
  <si>
    <t>337 bomen met vergunningsplicht niet verplantbaar</t>
  </si>
  <si>
    <t xml:space="preserve">Cornus mas </t>
  </si>
  <si>
    <t>Cornus mas</t>
  </si>
  <si>
    <t>Corylus avellana ‘Concorta’</t>
  </si>
  <si>
    <t>(leeg)</t>
  </si>
  <si>
    <t>Bomen te kappen voor nieuwbouw B1A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</si>
</sst>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 x14ac:knownFonts="1">
    <font>
      <sz val="11"/>
      <color rgb="FF000000"/>
      <name val="Calibri"/>
      <family val="2"/>
    </font>
    <font>
      <b/>
      <sz val="11"/>
      <color rgb="FF000000"/>
      <name val="Calibri"/>
      <family val="2"/>
    </font>
    <font>
      <sz val="11"/>
      <name val="Calibri"/>
      <family val="2"/>
    </font>
  </fonts>
  <fills count="5">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9" tint="-0.249977111117893"/>
        <bgColor indexed="64"/>
      </patternFill>
    </fill>
  </fills>
  <borders count="1">
    <border>
      <left/>
      <right/>
      <top/>
      <bottom/>
      <diagonal/>
    </border>
  </borders>
  <cellStyleXfs count="1">
    <xf numFmtId="0" fontId="0" fillId="0" borderId="0" applyBorder="0"/>
  </cellStyleXfs>
  <cellXfs count="17">
    <xf numFmtId="0" fontId="0" fillId="0" borderId="0" xfId="0"/>
    <xf numFmtId="22" fontId="0" fillId="0" borderId="0" xfId="0" applyNumberFormat="1"/>
    <xf numFmtId="0" fontId="0" fillId="0" borderId="0" xfId="0" pivotButton="1"/>
    <xf numFmtId="0" fontId="0" fillId="0" borderId="0" xfId="0" applyAlignment="1">
      <alignment horizontal="left"/>
    </xf>
    <xf numFmtId="0" fontId="1" fillId="0" borderId="0" xfId="0" applyFont="1"/>
    <xf numFmtId="0" fontId="1" fillId="0" borderId="0" xfId="0" applyFont="1" applyAlignment="1">
      <alignment horizontal="left"/>
    </xf>
    <xf numFmtId="0" fontId="0" fillId="2" borderId="0" xfId="0" applyFill="1"/>
    <xf numFmtId="0" fontId="0" fillId="3" borderId="0" xfId="0" applyFill="1"/>
    <xf numFmtId="0" fontId="0" fillId="4" borderId="0" xfId="0" applyFill="1"/>
    <xf numFmtId="1" fontId="0" fillId="0" borderId="0" xfId="0" applyNumberFormat="1"/>
    <xf numFmtId="164" fontId="0" fillId="0" borderId="0" xfId="0" applyNumberFormat="1"/>
    <xf numFmtId="165" fontId="0" fillId="0" borderId="0" xfId="0" applyNumberFormat="1"/>
    <xf numFmtId="0" fontId="2" fillId="3" borderId="0" xfId="0" applyFont="1" applyFill="1"/>
    <xf numFmtId="164" fontId="2" fillId="3" borderId="0" xfId="0" applyNumberFormat="1" applyFont="1" applyFill="1"/>
    <xf numFmtId="22" fontId="2" fillId="3" borderId="0" xfId="0" applyNumberFormat="1" applyFont="1" applyFill="1"/>
    <xf numFmtId="164" fontId="0" fillId="3" borderId="0" xfId="0" applyNumberFormat="1" applyFill="1"/>
    <xf numFmtId="22" fontId="0" fillId="3" borderId="0" xfId="0" applyNumberFormat="1" applyFill="1"/>
  </cellXfs>
  <cellStyles count="1">
    <cellStyle name="Normal" xfId="0" builtinId="0"/>
  </cellStyles>
  <dxfs count="5">
    <dxf>
      <fill>
        <patternFill patternType="solid">
          <bgColor rgb="FFFF0000"/>
        </patternFill>
      </fill>
    </dxf>
    <dxf>
      <fill>
        <patternFill patternType="solid">
          <bgColor rgb="FFFF0000"/>
        </patternFill>
      </fill>
    </dxf>
    <dxf>
      <fill>
        <patternFill patternType="solid">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19707</xdr:colOff>
      <xdr:row>26</xdr:row>
      <xdr:rowOff>55988</xdr:rowOff>
    </xdr:from>
    <xdr:to>
      <xdr:col>10</xdr:col>
      <xdr:colOff>157655</xdr:colOff>
      <xdr:row>32</xdr:row>
      <xdr:rowOff>9589</xdr:rowOff>
    </xdr:to>
    <xdr:pic>
      <xdr:nvPicPr>
        <xdr:cNvPr id="13" name="Afbeelding 12">
          <a:extLst>
            <a:ext uri="{FF2B5EF4-FFF2-40B4-BE49-F238E27FC236}">
              <a16:creationId xmlns:a16="http://schemas.microsoft.com/office/drawing/2014/main" id="{4452CA4E-AEB4-C710-B323-C2F66189A9EF}"/>
            </a:ext>
          </a:extLst>
        </xdr:cNvPr>
        <xdr:cNvPicPr>
          <a:picLocks noChangeAspect="1"/>
        </xdr:cNvPicPr>
      </xdr:nvPicPr>
      <xdr:blipFill>
        <a:blip xmlns:r="http://schemas.openxmlformats.org/officeDocument/2006/relationships" r:embed="rId1"/>
        <a:stretch>
          <a:fillRect/>
        </a:stretch>
      </xdr:blipFill>
      <xdr:spPr>
        <a:xfrm>
          <a:off x="19707" y="5008988"/>
          <a:ext cx="6247086" cy="1096601"/>
        </a:xfrm>
        <a:prstGeom prst="rect">
          <a:avLst/>
        </a:prstGeom>
        <a:ln>
          <a:solidFill>
            <a:srgbClr val="FFC000"/>
          </a:solidFill>
        </a:ln>
      </xdr:spPr>
    </xdr:pic>
    <xdr:clientData/>
  </xdr:twoCellAnchor>
  <xdr:twoCellAnchor editAs="oneCell">
    <xdr:from>
      <xdr:col>0</xdr:col>
      <xdr:colOff>0</xdr:colOff>
      <xdr:row>36</xdr:row>
      <xdr:rowOff>177362</xdr:rowOff>
    </xdr:from>
    <xdr:to>
      <xdr:col>10</xdr:col>
      <xdr:colOff>115539</xdr:colOff>
      <xdr:row>42</xdr:row>
      <xdr:rowOff>98534</xdr:rowOff>
    </xdr:to>
    <xdr:pic>
      <xdr:nvPicPr>
        <xdr:cNvPr id="14" name="Afbeelding 13">
          <a:extLst>
            <a:ext uri="{FF2B5EF4-FFF2-40B4-BE49-F238E27FC236}">
              <a16:creationId xmlns:a16="http://schemas.microsoft.com/office/drawing/2014/main" id="{9161C860-C919-4971-0545-14F509C04AC7}"/>
            </a:ext>
          </a:extLst>
        </xdr:cNvPr>
        <xdr:cNvPicPr>
          <a:picLocks noChangeAspect="1"/>
        </xdr:cNvPicPr>
      </xdr:nvPicPr>
      <xdr:blipFill>
        <a:blip xmlns:r="http://schemas.openxmlformats.org/officeDocument/2006/relationships" r:embed="rId2"/>
        <a:stretch>
          <a:fillRect/>
        </a:stretch>
      </xdr:blipFill>
      <xdr:spPr>
        <a:xfrm>
          <a:off x="0" y="7035362"/>
          <a:ext cx="6224677" cy="1064172"/>
        </a:xfrm>
        <a:prstGeom prst="rect">
          <a:avLst/>
        </a:prstGeom>
        <a:ln>
          <a:solidFill>
            <a:srgbClr val="FFC000"/>
          </a:solid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l Geerts | Terra Nostra" refreshedDate="44918.365904050923" createdVersion="8" refreshedVersion="7" minRefreshableVersion="3" recordCount="796" xr:uid="{DA5A49EB-3AF2-43C0-9ECB-43334F06E823}">
  <cacheSource type="worksheet">
    <worksheetSource ref="A1:AR797" sheet="5853_Bomen zuid"/>
  </cacheSource>
  <cacheFields count="44">
    <cacheField name="OBJECTID" numFmtId="0">
      <sharedItems containsString="0" containsBlank="1" containsNumber="1" containsInteger="1" minValue="1639" maxValue="2452"/>
    </cacheField>
    <cacheField name="MSLinknr_" numFmtId="0">
      <sharedItems containsBlank="1"/>
    </cacheField>
    <cacheField name="ID boom" numFmtId="0">
      <sharedItems containsBlank="1" containsMixedTypes="1" containsNumber="1" containsInteger="1" minValue="95534" maxValue="95534"/>
    </cacheField>
    <cacheField name="Boomsoort (botanisch)" numFmtId="0">
      <sharedItems containsBlank="1"/>
    </cacheField>
    <cacheField name="Boomsoort (Nederlands)" numFmtId="0">
      <sharedItems containsBlank="1"/>
    </cacheField>
    <cacheField name="Boomgrootte-sortiment" numFmtId="0">
      <sharedItems containsString="0" containsBlank="1" containsNumber="1" containsInteger="1" minValue="1" maxValue="3"/>
    </cacheField>
    <cacheField name="Stamdoorsnede" numFmtId="0">
      <sharedItems containsString="0" containsBlank="1" containsNumber="1" containsInteger="1" minValue="0" maxValue="105" count="84">
        <n v="38"/>
        <n v="29"/>
        <n v="36"/>
        <n v="32"/>
        <n v="77"/>
        <n v="69"/>
        <n v="52"/>
        <n v="51"/>
        <n v="46"/>
        <n v="45"/>
        <n v="42"/>
        <n v="41"/>
        <n v="40"/>
        <n v="39"/>
        <n v="35"/>
        <n v="34"/>
        <n v="33"/>
        <n v="31"/>
        <n v="30"/>
        <m/>
        <n v="28"/>
        <n v="27"/>
        <n v="26"/>
        <n v="25"/>
        <n v="24"/>
        <n v="23"/>
        <n v="21"/>
        <n v="19"/>
        <n v="65"/>
        <n v="101"/>
        <n v="91"/>
        <n v="86"/>
        <n v="75"/>
        <n v="73"/>
        <n v="70"/>
        <n v="68"/>
        <n v="67"/>
        <n v="60"/>
        <n v="57"/>
        <n v="15"/>
        <n v="14"/>
        <n v="7"/>
        <n v="9"/>
        <n v="12"/>
        <n v="4"/>
        <n v="5"/>
        <n v="11"/>
        <n v="8"/>
        <n v="13"/>
        <n v="16"/>
        <n v="6"/>
        <n v="48"/>
        <n v="105"/>
        <n v="53"/>
        <n v="71"/>
        <n v="96"/>
        <n v="78"/>
        <n v="84"/>
        <n v="63"/>
        <n v="62"/>
        <n v="47"/>
        <n v="44"/>
        <n v="43"/>
        <n v="100"/>
        <n v="90"/>
        <n v="72"/>
        <n v="85"/>
        <n v="82"/>
        <n v="37"/>
        <n v="10"/>
        <n v="18"/>
        <n v="49"/>
        <n v="55"/>
        <n v="54"/>
        <n v="22"/>
        <n v="17"/>
        <n v="50"/>
        <n v="20"/>
        <n v="92"/>
        <n v="95"/>
        <n v="89"/>
        <n v="0" u="1"/>
        <n v="74" u="1"/>
        <n v="64" u="1"/>
      </sharedItems>
    </cacheField>
    <cacheField name="Kroonprojectie" numFmtId="0">
      <sharedItems containsString="0" containsBlank="1" containsNumber="1" minValue="0" maxValue="28"/>
    </cacheField>
    <cacheField name="Kluitvolume m3 - 1 m hoog" numFmtId="0">
      <sharedItems containsString="0" containsBlank="1" containsNumber="1" minValue="0" maxValue="70.56"/>
    </cacheField>
    <cacheField name="Kluitafm vierkant" numFmtId="0">
      <sharedItems containsBlank="1"/>
    </cacheField>
    <cacheField name="Groeiplaatsvolume 25 jaar m3" numFmtId="0">
      <sharedItems containsString="0" containsBlank="1" containsNumber="1" minValue="4.8024000000000004" maxValue="147.7236"/>
    </cacheField>
    <cacheField name="toe te voegen m3 bomengrond 7% org stof" numFmtId="0">
      <sharedItems containsString="0" containsBlank="1" containsNumber="1" minValue="4.7" maxValue="111"/>
    </cacheField>
    <cacheField name="Leeftijd" numFmtId="0">
      <sharedItems containsBlank="1"/>
    </cacheField>
    <cacheField name="Standplaats" numFmtId="0">
      <sharedItems containsBlank="1"/>
    </cacheField>
    <cacheField name="Conditieklasse" numFmtId="0">
      <sharedItems containsBlank="1"/>
    </cacheField>
    <cacheField name="Beeldkwaliteit" numFmtId="0">
      <sharedItems containsBlank="1"/>
    </cacheField>
    <cacheField name="Verplantbaar" numFmtId="0">
      <sharedItems containsBlank="1" count="6">
        <s v="voorwaarden"/>
        <s v="Nee"/>
        <m/>
        <s v="Ja"/>
        <s v="Stobbe"/>
        <s v="Afwezig"/>
      </sharedItems>
    </cacheField>
    <cacheField name="Verplantbaarheid opmerking" numFmtId="0">
      <sharedItems containsBlank="1"/>
    </cacheField>
    <cacheField name="Opmerkingen algemeen" numFmtId="0">
      <sharedItems containsBlank="1"/>
    </cacheField>
    <cacheField name="Opmerkingen1" numFmtId="0">
      <sharedItems containsBlank="1"/>
    </cacheField>
    <cacheField name="OpmerkingenAlgemeen2" numFmtId="0">
      <sharedItems containsBlank="1"/>
    </cacheField>
    <cacheField name="RD X" numFmtId="0">
      <sharedItems containsString="0" containsBlank="1" containsNumber="1" minValue="135650.73520000299" maxValue="136125.05999999901"/>
    </cacheField>
    <cacheField name="RD Y" numFmtId="0">
      <sharedItems containsString="0" containsBlank="1" containsNumber="1" minValue="453196.96100000298" maxValue="454309.764000002"/>
    </cacheField>
    <cacheField name="Boomnummer" numFmtId="0">
      <sharedItems containsBlank="1"/>
    </cacheField>
    <cacheField name="Toekomstverwachting" numFmtId="0">
      <sharedItems containsBlank="1"/>
    </cacheField>
    <cacheField name="Opmerkingen boomtechnisch" numFmtId="0">
      <sharedItems containsBlank="1"/>
    </cacheField>
    <cacheField name="Binnen werkgrens" numFmtId="0">
      <sharedItems containsBlank="1"/>
    </cacheField>
    <cacheField name="CreationDate" numFmtId="22">
      <sharedItems containsSemiMixedTypes="0" containsNonDate="0" containsDate="1" containsString="0" minDate="2022-08-02T07:20:20" maxDate="2022-08-02T07:20:20"/>
    </cacheField>
    <cacheField name="Creator" numFmtId="0">
      <sharedItems/>
    </cacheField>
    <cacheField name="EditDate" numFmtId="22">
      <sharedItems containsSemiMixedTypes="0" containsNonDate="0" containsDate="1" containsString="0" minDate="2022-08-03T09:51:04" maxDate="2022-08-05T15:17:25"/>
    </cacheField>
    <cacheField name="Editor" numFmtId="0">
      <sharedItems/>
    </cacheField>
    <cacheField name="Boomhoogte" numFmtId="0">
      <sharedItems containsBlank="1"/>
    </cacheField>
    <cacheField name="Verplantbare soort" numFmtId="0">
      <sharedItems containsBlank="1"/>
    </cacheField>
    <cacheField name="Conditie gunstig" numFmtId="0">
      <sharedItems containsBlank="1"/>
    </cacheField>
    <cacheField name="Vrij van aantastingen" numFmtId="0">
      <sharedItems containsBlank="1"/>
    </cacheField>
    <cacheField name="Voldoende werkruimte bovengronds" numFmtId="0">
      <sharedItems containsBlank="1"/>
    </cacheField>
    <cacheField name="Kluit kabelvrij" numFmtId="0">
      <sharedItems containsBlank="1"/>
    </cacheField>
    <cacheField name="Tuien onnodig" numFmtId="0">
      <sharedItems containsBlank="1"/>
    </cacheField>
    <cacheField name="Transport tot buiten projectgebied" numFmtId="0">
      <sharedItems containsBlank="1"/>
    </cacheField>
    <cacheField name="Toepasbaar in projectgebied - reden" numFmtId="0">
      <sharedItems containsBlank="1"/>
    </cacheField>
    <cacheField name="Overige kenmerken" numFmtId="0">
      <sharedItems containsBlank="1"/>
    </cacheField>
    <cacheField name="Nabij te rooien K/L" numFmtId="0">
      <sharedItems containsBlank="1"/>
    </cacheField>
    <cacheField name="Opmerking mogelijke gevolgen van rooiwerk" numFmtId="0">
      <sharedItems containsBlank="1"/>
    </cacheField>
    <cacheField name="Binnen priogebied zuid" numFmtId="0">
      <sharedItems containsBlank="1" count="2">
        <s v="Ja"/>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l Geerts | Terra Nostra" refreshedDate="44918.368652893521" createdVersion="8" refreshedVersion="7" minRefreshableVersion="3" recordCount="796" xr:uid="{B6DEBA71-1E1C-4DA9-AF4C-9C1142AB51E8}">
  <cacheSource type="worksheet">
    <worksheetSource ref="A1:AR797" sheet="5853_Bomen zuid"/>
  </cacheSource>
  <cacheFields count="44">
    <cacheField name="OBJECTID" numFmtId="0">
      <sharedItems containsString="0" containsBlank="1" containsNumber="1" containsInteger="1" minValue="1639" maxValue="2452"/>
    </cacheField>
    <cacheField name="MSLinknr_" numFmtId="0">
      <sharedItems containsBlank="1"/>
    </cacheField>
    <cacheField name="ID boom" numFmtId="0">
      <sharedItems containsBlank="1" containsMixedTypes="1" containsNumber="1" containsInteger="1" minValue="95534" maxValue="95534"/>
    </cacheField>
    <cacheField name="Boomsoort (botanisch)" numFmtId="0">
      <sharedItems containsBlank="1" count="79">
        <s v="Ulmus minor"/>
        <s v="Quercus robur"/>
        <s v="Fraxinus excelsior"/>
        <s v="Ulmus hollandica 'Groeneveld'"/>
        <s v="Acer pseudoplatanus"/>
        <s v="Robinia pseudoacacia"/>
        <s v="Ulmus 'Columella'"/>
        <s v="Gleditsia triacanthos 'Skyline'"/>
        <s v="Gleditsia triacanthos 'Sunburst'"/>
        <m/>
        <s v="Tilia x europaea"/>
        <s v="Magnolia kobus"/>
        <s v="Cornus controversa"/>
        <s v="Platanus x hispanica"/>
        <s v="Eucalyptus globulus"/>
        <s v="Ulmus"/>
        <s v="Cornus mas"/>
        <s v="Cornus mas "/>
        <s v="Corylus avellana ‘Concorta’"/>
        <s v="Thuja occidentalis"/>
        <s v="Sorbus aucuparia"/>
        <s v="Prunus spp."/>
        <s v="Prunus serrulata ‘Amanogawa'"/>
        <s v="Acer campestre"/>
        <s v="Populus canadensis 'Robusta'"/>
        <s v="Salix alba"/>
        <s v="Aesculus hippocastanum 'Baumannii'"/>
        <s v="Aesculus hippocastanum"/>
        <s v="Laburnum"/>
        <s v="Laburnum x watereri 'Vossii'"/>
        <s v="Betula ermanii 'Blush'"/>
        <s v="Populus nigra 'Italica'"/>
        <s v="Quercus robur 'Fastigiata Koster'"/>
        <s v="Acer rubrum 'Scanlon'"/>
        <s v="Rhus typhina"/>
        <s v="Metasequoia glyptostroboides"/>
        <s v="Cercis siliquastrum"/>
        <s v="Prunus subhirtella 'Autumnalis Rosea'"/>
        <s v="Quercus cerris"/>
        <s v="Taxodium districhum "/>
        <s v="Tilia cordata"/>
        <s v="Fagus sylvatica"/>
        <s v="Carpinus betulus 'Fastigiata'"/>
        <s v="Koelreuteria paniculata"/>
        <s v="Ginkgo biloba"/>
        <s v="Tilia cordata "/>
        <s v="Prunus serrulata 'Kanzan'"/>
        <s v="Betula pendula"/>
        <s v="Alnus glutinosa"/>
        <s v="Pterocarya fraxinifolia"/>
        <s v="Betula pubescens"/>
        <s v="Corylus avellana"/>
        <s v="Prunus cerasifera 'Nigra'"/>
        <s v="Salix caprea"/>
        <s v="Sambucus racemosa 'Jane'"/>
        <s v="Crataegus laevigata"/>
        <s v="Malus domestica"/>
        <s v="Salix babylonica 'Tortuosa'"/>
        <s v="Malus 'Rudolph'"/>
        <s v="Thuja occidentalis 'Brabant'"/>
        <s v="Prunus domestica 'Reine Claude Verte'"/>
        <s v="Quercus palustris"/>
        <s v="Cupressocyparis leylandii"/>
        <s v="Carpinus betulus"/>
        <s v="Prunus cerasifera"/>
        <s v="Prunus avium 'Varikse Zwarte'"/>
        <s v="Taxus baccata"/>
        <s v="Calocedrus decurrens"/>
        <s v="Prunus domestica 'Mirabelle de Nancy'"/>
        <s v="Malus domestica 'Transparante de Jaune'"/>
        <s v="Acer platanoides cv"/>
        <s v="Gleditsia triacanthos"/>
        <s v="Acer saccharinum"/>
        <s v="Ulmus 'Dodoens'"/>
        <s v="Corylus avellana ‘Tortuosa’" u="1"/>
        <s v="Platanus hispanica" u="1"/>
        <s v="Thuja occenditalis" u="1"/>
        <s v="Tilia europea" u="1"/>
        <s v="Cornus soulangeana " u="1"/>
      </sharedItems>
    </cacheField>
    <cacheField name="Boomsoort (Nederlands)" numFmtId="0">
      <sharedItems containsBlank="1"/>
    </cacheField>
    <cacheField name="Boomgrootte-sortiment" numFmtId="0">
      <sharedItems containsString="0" containsBlank="1" containsNumber="1" containsInteger="1" minValue="1" maxValue="3"/>
    </cacheField>
    <cacheField name="Stamdoorsnede" numFmtId="0">
      <sharedItems containsString="0" containsBlank="1" containsNumber="1" containsInteger="1" minValue="4" maxValue="105"/>
    </cacheField>
    <cacheField name="Kroonprojectie" numFmtId="0">
      <sharedItems containsString="0" containsBlank="1" containsNumber="1" minValue="0" maxValue="28"/>
    </cacheField>
    <cacheField name="Kluitvolume m3 - 1 m hoog" numFmtId="0">
      <sharedItems containsString="0" containsBlank="1" containsNumber="1" minValue="0" maxValue="70.56"/>
    </cacheField>
    <cacheField name="Kluitafm vierkant" numFmtId="0">
      <sharedItems containsBlank="1"/>
    </cacheField>
    <cacheField name="Groeiplaatsvolume 25 jaar m3" numFmtId="0">
      <sharedItems containsString="0" containsBlank="1" containsNumber="1" minValue="4.8024000000000004" maxValue="147.7236"/>
    </cacheField>
    <cacheField name="toe te voegen m3 bomengrond 7% org stof" numFmtId="0">
      <sharedItems containsString="0" containsBlank="1" containsNumber="1" minValue="4.7" maxValue="111"/>
    </cacheField>
    <cacheField name="Leeftijd" numFmtId="0">
      <sharedItems containsBlank="1"/>
    </cacheField>
    <cacheField name="Standplaats" numFmtId="0">
      <sharedItems containsBlank="1"/>
    </cacheField>
    <cacheField name="Conditieklasse" numFmtId="0">
      <sharedItems containsBlank="1" count="6">
        <s v="Goed"/>
        <s v="Redelijk"/>
        <m/>
        <s v="Dood"/>
        <s v="Matig"/>
        <s v="Slecht"/>
      </sharedItems>
    </cacheField>
    <cacheField name="Beeldkwaliteit" numFmtId="0">
      <sharedItems containsBlank="1"/>
    </cacheField>
    <cacheField name="Verplantbaar" numFmtId="0">
      <sharedItems containsBlank="1"/>
    </cacheField>
    <cacheField name="Verplantbaarheid opmerking" numFmtId="0">
      <sharedItems containsBlank="1"/>
    </cacheField>
    <cacheField name="Opmerkingen algemeen" numFmtId="0">
      <sharedItems containsBlank="1"/>
    </cacheField>
    <cacheField name="Opmerkingen1" numFmtId="0">
      <sharedItems containsBlank="1"/>
    </cacheField>
    <cacheField name="OpmerkingenAlgemeen2" numFmtId="0">
      <sharedItems containsBlank="1"/>
    </cacheField>
    <cacheField name="RD X" numFmtId="0">
      <sharedItems containsString="0" containsBlank="1" containsNumber="1" minValue="135650.73520000299" maxValue="136125.05999999901"/>
    </cacheField>
    <cacheField name="RD Y" numFmtId="0">
      <sharedItems containsString="0" containsBlank="1" containsNumber="1" minValue="453196.96100000298" maxValue="454309.764000002"/>
    </cacheField>
    <cacheField name="Boomnummer" numFmtId="0">
      <sharedItems containsBlank="1"/>
    </cacheField>
    <cacheField name="Toekomstverwachting" numFmtId="0">
      <sharedItems containsBlank="1"/>
    </cacheField>
    <cacheField name="Opmerkingen boomtechnisch" numFmtId="0">
      <sharedItems containsBlank="1"/>
    </cacheField>
    <cacheField name="Binnen werkgrens" numFmtId="0">
      <sharedItems containsBlank="1"/>
    </cacheField>
    <cacheField name="CreationDate" numFmtId="22">
      <sharedItems containsSemiMixedTypes="0" containsNonDate="0" containsDate="1" containsString="0" minDate="2022-08-02T07:20:20" maxDate="2022-08-02T07:20:20"/>
    </cacheField>
    <cacheField name="Creator" numFmtId="0">
      <sharedItems/>
    </cacheField>
    <cacheField name="EditDate" numFmtId="22">
      <sharedItems containsSemiMixedTypes="0" containsNonDate="0" containsDate="1" containsString="0" minDate="2022-08-03T09:51:04" maxDate="2022-08-05T15:17:25"/>
    </cacheField>
    <cacheField name="Editor" numFmtId="0">
      <sharedItems/>
    </cacheField>
    <cacheField name="Boomhoogte" numFmtId="0">
      <sharedItems containsBlank="1"/>
    </cacheField>
    <cacheField name="Verplantbare soort" numFmtId="0">
      <sharedItems containsBlank="1"/>
    </cacheField>
    <cacheField name="Conditie gunstig" numFmtId="0">
      <sharedItems containsBlank="1"/>
    </cacheField>
    <cacheField name="Vrij van aantastingen" numFmtId="0">
      <sharedItems containsBlank="1"/>
    </cacheField>
    <cacheField name="Voldoende werkruimte bovengronds" numFmtId="0">
      <sharedItems containsBlank="1"/>
    </cacheField>
    <cacheField name="Kluit kabelvrij" numFmtId="0">
      <sharedItems containsBlank="1"/>
    </cacheField>
    <cacheField name="Tuien onnodig" numFmtId="0">
      <sharedItems containsBlank="1"/>
    </cacheField>
    <cacheField name="Transport tot buiten projectgebied" numFmtId="0">
      <sharedItems containsBlank="1"/>
    </cacheField>
    <cacheField name="Toepasbaar in projectgebied - reden" numFmtId="0">
      <sharedItems containsBlank="1"/>
    </cacheField>
    <cacheField name="Overige kenmerken" numFmtId="0">
      <sharedItems containsBlank="1"/>
    </cacheField>
    <cacheField name="Nabij te rooien K/L" numFmtId="0">
      <sharedItems containsBlank="1"/>
    </cacheField>
    <cacheField name="Opmerking mogelijke gevolgen van rooiwerk" numFmtId="0">
      <sharedItems containsBlank="1"/>
    </cacheField>
    <cacheField name="Binnen priogebied zui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6">
  <r>
    <n v="2306"/>
    <s v="BTZ.0406"/>
    <s v="BTZ.0406"/>
    <s v="Ulmus minor"/>
    <s v="Iep"/>
    <n v="1"/>
    <x v="0"/>
    <n v="8"/>
    <n v="9.2416"/>
    <s v="8 x de stamdiameter"/>
    <n v="30.641599999999997"/>
    <n v="21.4"/>
    <s v="30 - 40"/>
    <s v="Beplanting"/>
    <s v="Goed"/>
    <s v="Goed"/>
    <x v="0"/>
    <m/>
    <m/>
    <m/>
    <m/>
    <n v="135841.45600000001"/>
    <n v="453738.99200000201"/>
    <s v="576"/>
    <s v="&gt;15 jaar"/>
    <m/>
    <s v="Ja"/>
    <d v="2022-08-02T07:20:20"/>
    <s v="r.thijssen"/>
    <d v="2022-08-03T14:23:20"/>
    <s v="r.geerts@terranostra.nu"/>
    <s v="9 -12 m"/>
    <s v="Ja"/>
    <s v="Ja"/>
    <s v="Ja"/>
    <s v="Ja"/>
    <s v="Ja"/>
    <s v="Ja"/>
    <s v="Nee"/>
    <s v="ja - formaat en positie gunstig"/>
    <m/>
    <s v="Nee"/>
    <m/>
    <x v="0"/>
  </r>
  <r>
    <n v="2220"/>
    <s v="BTZ.0306"/>
    <s v="BTZ.0306"/>
    <s v="Quercus robur"/>
    <s v="Zomer eik"/>
    <n v="1"/>
    <x v="1"/>
    <n v="8"/>
    <n v="5.3823999999999996"/>
    <s v="8 x de stamdiameter"/>
    <n v="21.182400000000001"/>
    <n v="15.8"/>
    <s v="20 - 30"/>
    <s v="Beplanting"/>
    <s v="Goed"/>
    <s v="Goed"/>
    <x v="0"/>
    <s v="Geen kabels"/>
    <m/>
    <m/>
    <m/>
    <n v="136045.92300000001"/>
    <n v="453537.63700000203"/>
    <s v="490"/>
    <s v="&gt;15 jaar"/>
    <m/>
    <m/>
    <d v="2022-08-02T07:20:20"/>
    <s v="r.thijssen"/>
    <d v="2022-08-05T04:48:43"/>
    <s v="r.geerts@terranostra.nu"/>
    <s v="9 -12 m"/>
    <s v="Ja"/>
    <s v="Ja"/>
    <s v="Ja"/>
    <s v="Ja"/>
    <s v="Ja"/>
    <s v="Ja"/>
    <s v="Nee"/>
    <s v="ja - formaat en positie gunstig"/>
    <m/>
    <s v="Nee"/>
    <m/>
    <x v="0"/>
  </r>
  <r>
    <n v="1766"/>
    <s v="95417"/>
    <s v="95417"/>
    <s v="Fraxinus excelsior"/>
    <s v="Gewone es"/>
    <n v="1"/>
    <x v="2"/>
    <n v="8"/>
    <n v="8.2943999999999996"/>
    <s v="8 x de stamdiameter"/>
    <n v="29.0944"/>
    <n v="20.8"/>
    <s v="30 - 40"/>
    <s v="Gras"/>
    <s v="Goed"/>
    <s v="Matig"/>
    <x v="1"/>
    <m/>
    <s v="Onderstandig "/>
    <m/>
    <m/>
    <n v="136026.365000002"/>
    <n v="453710.35100000002"/>
    <s v="36"/>
    <s v="&gt;15 jaar"/>
    <m/>
    <s v="Ja"/>
    <d v="2022-08-02T07:20:20"/>
    <s v="r.thijssen"/>
    <d v="2022-08-04T04:06:12"/>
    <s v="r.geerts@terranostra.nu"/>
    <s v="12 -15 m"/>
    <s v="Ja"/>
    <s v="Ja"/>
    <s v="Ja"/>
    <s v="Ja"/>
    <s v="Ja"/>
    <s v="Ja"/>
    <s v="Nee"/>
    <s v="Nee - beeldkwaliteit onvoldoende"/>
    <m/>
    <s v="Nee"/>
    <m/>
    <x v="0"/>
  </r>
  <r>
    <n v="1767"/>
    <s v="95418"/>
    <s v="95418"/>
    <s v="Fraxinus excelsior"/>
    <s v="Gewone es"/>
    <n v="1"/>
    <x v="3"/>
    <n v="8"/>
    <n v="6.5536000000000003"/>
    <s v="8 x de stamdiameter"/>
    <n v="26.153599999999997"/>
    <n v="19.599999999999998"/>
    <s v="30 - 40"/>
    <s v="Gras"/>
    <s v="Goed"/>
    <s v="Slecht"/>
    <x v="1"/>
    <m/>
    <m/>
    <m/>
    <m/>
    <n v="136028.24500000101"/>
    <n v="453707.32100000198"/>
    <s v="37"/>
    <s v="&gt;15 jaar"/>
    <s v="Klein kroontje door insluiting"/>
    <s v="Ja"/>
    <d v="2022-08-02T07:20:20"/>
    <s v="r.thijssen"/>
    <d v="2022-08-04T07:30:58"/>
    <s v="r.geerts@terranostra.nu"/>
    <s v="9 -12 m"/>
    <s v="Ja"/>
    <s v="Ja"/>
    <s v="Ja"/>
    <s v="Ja"/>
    <s v="Nee"/>
    <s v="Ja"/>
    <s v="Nee"/>
    <s v="Nee - beeldkwaliteit onvoldoende"/>
    <s v="Oostzijde elektra 10 kv en gas op 1,75 m. "/>
    <s v="Ja"/>
    <s v="Oostzijde elektra 10 kv en gasleiding doorzagen buiten de kluit en eruit trekken."/>
    <x v="0"/>
  </r>
  <r>
    <n v="1874"/>
    <s v="519468"/>
    <s v="519468"/>
    <s v="Ulmus hollandica 'Groeneveld'"/>
    <s v="Iep"/>
    <n v="1"/>
    <x v="4"/>
    <n v="21"/>
    <n v="29.052099999999999"/>
    <s v="7 x de stamdiameter"/>
    <n v="92.952100000000002"/>
    <n v="63.900000000000006"/>
    <s v="50 - 60"/>
    <s v="Gras"/>
    <s v="Redelijk"/>
    <s v="Redelijk"/>
    <x v="1"/>
    <s v="alleen in projectgebied"/>
    <s v="iets 1zijdigeklu"/>
    <m/>
    <s v="."/>
    <n v="135822.71600000199"/>
    <n v="453266.46100000298"/>
    <s v="144"/>
    <s v="&gt;15 jaar"/>
    <m/>
    <m/>
    <d v="2022-08-02T07:20:20"/>
    <s v="r.thijssen"/>
    <d v="2022-08-04T07:55:34"/>
    <s v="r.geerts@terranostra.nu"/>
    <s v="12 -15 m"/>
    <s v="Ja"/>
    <s v="Ja"/>
    <s v="Ja"/>
    <s v="Ja"/>
    <s v="Ja"/>
    <s v="Nee"/>
    <s v="Nee"/>
    <s v="Nee - Omgevingsfactoren"/>
    <m/>
    <s v="Nee"/>
    <m/>
    <x v="0"/>
  </r>
  <r>
    <n v="1903"/>
    <s v="519512"/>
    <s v="519512"/>
    <s v="Ulmus hollandica 'Groeneveld'"/>
    <s v="Iep"/>
    <n v="1"/>
    <x v="5"/>
    <n v="16"/>
    <n v="23.328900000000001"/>
    <s v="7 x de stamdiameter"/>
    <n v="74.72890000000001"/>
    <n v="51.400000000000006"/>
    <s v="50 - 60"/>
    <s v="Gras"/>
    <s v="Redelijk"/>
    <s v="Redelijk"/>
    <x v="1"/>
    <s v="."/>
    <s v="."/>
    <s v="."/>
    <s v="."/>
    <n v="135748.698000003"/>
    <n v="453719.73600000102"/>
    <s v="173"/>
    <s v="&gt;15 jaar"/>
    <m/>
    <m/>
    <d v="2022-08-02T07:20:20"/>
    <s v="r.thijssen"/>
    <d v="2022-08-04T07:55:34"/>
    <s v="r.geerts@terranostra.nu"/>
    <s v="18 -24 m"/>
    <s v="Nee"/>
    <s v="Ja"/>
    <s v="Ja"/>
    <s v="Ja"/>
    <s v="Nee"/>
    <s v="Nee"/>
    <s v="Nee"/>
    <s v="Nee - Omgevingsfactoren"/>
    <m/>
    <s v="Ja"/>
    <s v="Riolering zuidzijde handhaven en volschuimen."/>
    <x v="0"/>
  </r>
  <r>
    <n v="1813"/>
    <s v="95884"/>
    <s v="95884"/>
    <s v="Ulmus hollandica 'Groeneveld'"/>
    <s v="Iep"/>
    <n v="1"/>
    <x v="6"/>
    <n v="14"/>
    <n v="13.249599999999999"/>
    <s v="7 x de stamdiameter"/>
    <n v="49.249600000000001"/>
    <n v="36"/>
    <s v="50 - 60"/>
    <s v="Gras"/>
    <s v="Redelijk"/>
    <s v="Redelijk"/>
    <x v="1"/>
    <s v="alleen in projectgebied"/>
    <m/>
    <m/>
    <m/>
    <n v="135839.400000002"/>
    <n v="453250.29300000099"/>
    <s v="83"/>
    <s v="&gt;15 jaar"/>
    <m/>
    <m/>
    <d v="2022-08-02T07:20:20"/>
    <s v="r.thijssen"/>
    <d v="2022-08-04T07:55:34"/>
    <s v="r.geerts@terranostra.nu"/>
    <s v="12 -15 m"/>
    <s v="Ja"/>
    <s v="Ja"/>
    <s v="Ja"/>
    <s v="Ja"/>
    <s v="Nee"/>
    <s v="Ja"/>
    <s v="Nee"/>
    <s v="Nee - Omgevingsfactoren"/>
    <m/>
    <s v="Nee"/>
    <m/>
    <x v="0"/>
  </r>
  <r>
    <n v="1769"/>
    <s v="95420"/>
    <s v="95420"/>
    <s v="Fraxinus excelsior"/>
    <s v="Gewone es"/>
    <n v="1"/>
    <x v="7"/>
    <n v="16"/>
    <n v="12.744899999999999"/>
    <s v="7 x de stamdiameter"/>
    <n v="48.244900000000001"/>
    <n v="35.5"/>
    <s v="40 - 50"/>
    <s v="Gras"/>
    <s v="Goed"/>
    <s v="Redelijk"/>
    <x v="1"/>
    <s v="Gas"/>
    <m/>
    <m/>
    <m/>
    <n v="136029.65500000099"/>
    <n v="453702.02100000199"/>
    <s v="39"/>
    <s v="&gt;15 jaar"/>
    <s v="Gas op 53 cm vanuit hart boom"/>
    <s v="Ja"/>
    <d v="2022-08-02T07:20:20"/>
    <s v="r.thijssen"/>
    <d v="2022-08-04T07:55:34"/>
    <s v="r.geerts@terranostra.nu"/>
    <s v="12 -15 m"/>
    <s v="Ja"/>
    <s v="Ja"/>
    <s v="Ja"/>
    <s v="Ja"/>
    <s v="Nee"/>
    <s v="Ja"/>
    <s v="Nee"/>
    <s v="Nee - Omgevingsfactoren"/>
    <s v="Alleen verplantbaar als elektra en gasleiding zijn afgekoppeld."/>
    <s v="Ja"/>
    <s v="Doorknippen en uit de kluit trekken van elektra en gas."/>
    <x v="0"/>
  </r>
  <r>
    <n v="1783"/>
    <s v="95486"/>
    <s v="95486"/>
    <s v="Acer pseudoplatanus"/>
    <s v="Gewone esdoorn"/>
    <n v="2"/>
    <x v="7"/>
    <n v="14"/>
    <n v="16.6464"/>
    <s v="8 x de stamdiameter"/>
    <n v="47.6464"/>
    <n v="31"/>
    <s v="40 - 50"/>
    <s v="Gras"/>
    <s v="Redelijk"/>
    <s v="Redelijk"/>
    <x v="1"/>
    <s v="riolering buiten kluit"/>
    <m/>
    <s v="plakoksel"/>
    <m/>
    <n v="136085.66500000301"/>
    <n v="453274.901000001"/>
    <s v="53"/>
    <s v="&gt;15 jaar"/>
    <s v="Alleen in project"/>
    <m/>
    <d v="2022-08-02T07:20:20"/>
    <s v="r.thijssen"/>
    <d v="2022-08-04T07:55:34"/>
    <s v="r.geerts@terranostra.nu"/>
    <s v="15 -18 m"/>
    <s v="Ja"/>
    <s v="Ja"/>
    <s v="Ja"/>
    <s v="Ja"/>
    <s v="Ja"/>
    <s v="Ja"/>
    <s v="Nee"/>
    <s v="Nee - Omgevingsfactoren"/>
    <m/>
    <s v="Ja"/>
    <s v="Riolering noordzijde en oostzijde handhaven en volschuimen."/>
    <x v="0"/>
  </r>
  <r>
    <n v="2052"/>
    <s v="BTZ.0126"/>
    <s v="BTZ.0126"/>
    <s v="Robinia pseudoacacia"/>
    <s v="Witte acacia"/>
    <n v="1"/>
    <x v="8"/>
    <n v="10"/>
    <n v="13.542400000000001"/>
    <s v="8 x de stamdiameter"/>
    <n v="41.942400000000006"/>
    <n v="28.400000000000006"/>
    <s v="30 - 40"/>
    <s v="Beplanting"/>
    <s v="Redelijk"/>
    <s v="Redelijk"/>
    <x v="1"/>
    <s v="alleen in projectgebied"/>
    <m/>
    <m/>
    <m/>
    <n v="135911.42400000201"/>
    <n v="453514.922000002"/>
    <s v="322"/>
    <s v="&gt;15 jaar"/>
    <s v="Boom op de werkgrens. Geen kabels hier. "/>
    <s v="Ja"/>
    <d v="2022-08-02T07:20:20"/>
    <s v="r.thijssen"/>
    <d v="2022-08-04T13:23:55"/>
    <s v="r.geerts@terranostra.nu"/>
    <s v="12 -15 m"/>
    <s v="Ja"/>
    <s v="Ja"/>
    <s v="Ja"/>
    <s v="Ja"/>
    <s v="Ja"/>
    <s v="Ja"/>
    <s v="Nee"/>
    <s v="Nee - Omgevingsfactoren"/>
    <m/>
    <s v="Nee"/>
    <m/>
    <x v="0"/>
  </r>
  <r>
    <n v="2064"/>
    <s v="BTZ.0138"/>
    <s v="BTZ.0138"/>
    <s v="Robinia pseudoacacia"/>
    <s v="Witte acacia"/>
    <n v="1"/>
    <x v="8"/>
    <n v="10"/>
    <n v="13.542400000000001"/>
    <s v="8 x de stamdiameter"/>
    <n v="41.942400000000006"/>
    <n v="28.400000000000006"/>
    <s v="30 - 40"/>
    <s v="Beplanting"/>
    <s v="Redelijk"/>
    <s v="Redelijk"/>
    <x v="1"/>
    <s v="alleen in projectgebied"/>
    <m/>
    <m/>
    <m/>
    <n v="135892.494000003"/>
    <n v="453634.03400000202"/>
    <s v="334"/>
    <s v="&gt;15 jaar"/>
    <s v="Geen kabels hier. "/>
    <s v="Ja"/>
    <d v="2022-08-02T07:20:20"/>
    <s v="r.thijssen"/>
    <d v="2022-08-05T05:33:48"/>
    <s v="r.geerts@terranostra.nu"/>
    <s v="12 -15 m"/>
    <s v="Ja"/>
    <s v="Ja"/>
    <s v="Ja"/>
    <s v="Ja"/>
    <s v="Ja"/>
    <s v="Ja"/>
    <s v="Nee"/>
    <s v="Nee - Omgevingsfactoren"/>
    <m/>
    <s v="Nee"/>
    <m/>
    <x v="0"/>
  </r>
  <r>
    <n v="2051"/>
    <s v="BTZ.0125"/>
    <s v="BTZ.0125"/>
    <s v="Robinia pseudoacacia"/>
    <s v="Witte acacia"/>
    <n v="1"/>
    <x v="9"/>
    <n v="10"/>
    <n v="12.96"/>
    <s v="8 x de stamdiameter"/>
    <n v="40.96"/>
    <n v="28"/>
    <s v="30 - 40"/>
    <s v="Beplanting"/>
    <s v="Redelijk"/>
    <s v="Redelijk"/>
    <x v="1"/>
    <s v="alleen in projectgebied"/>
    <m/>
    <m/>
    <m/>
    <n v="135912.399"/>
    <n v="453509.49700000102"/>
    <s v="321"/>
    <s v="&gt;15 jaar"/>
    <s v="Boom op de werkgrens. Geen kabels hier. "/>
    <s v="Ja"/>
    <d v="2022-08-02T07:20:20"/>
    <s v="r.thijssen"/>
    <d v="2022-08-04T13:23:55"/>
    <s v="r.geerts@terranostra.nu"/>
    <s v="12 -15 m"/>
    <s v="Ja"/>
    <s v="Ja"/>
    <s v="Ja"/>
    <s v="Ja"/>
    <s v="Ja"/>
    <s v="Ja"/>
    <s v="Nee"/>
    <s v="Nee - Omgevingsfactoren"/>
    <m/>
    <s v="Nee"/>
    <m/>
    <x v="0"/>
  </r>
  <r>
    <n v="1907"/>
    <s v="519516"/>
    <s v="519516"/>
    <s v="Ulmus 'Columella'"/>
    <s v="Iep"/>
    <n v="1"/>
    <x v="10"/>
    <n v="10"/>
    <n v="11.2896"/>
    <s v="8 x de stamdiameter"/>
    <n v="38.089600000000004"/>
    <n v="26.800000000000004"/>
    <s v="20 - 30"/>
    <s v="Gras"/>
    <s v="Goed"/>
    <s v="Goed"/>
    <x v="1"/>
    <s v="."/>
    <s v="."/>
    <s v="."/>
    <s v="."/>
    <n v="135746.072000001"/>
    <n v="453737.254000001"/>
    <s v="177"/>
    <s v="&gt;15 jaar"/>
    <m/>
    <m/>
    <d v="2022-08-02T07:20:20"/>
    <s v="r.thijssen"/>
    <d v="2022-08-04T07:57:48"/>
    <s v="r.geerts@terranostra.nu"/>
    <s v="9 -12 m"/>
    <s v="Ja"/>
    <s v="Ja"/>
    <s v="Ja"/>
    <s v="Ja"/>
    <s v="Nee"/>
    <s v="Ja"/>
    <s v="Nee"/>
    <s v="Nee - Omgevingsfactoren"/>
    <s v="10 kv in de kluit."/>
    <s v="Nee"/>
    <m/>
    <x v="0"/>
  </r>
  <r>
    <n v="1981"/>
    <s v="BTZ.0049"/>
    <s v="BTZ.0049"/>
    <s v="Robinia pseudoacacia"/>
    <s v="Witte acacia"/>
    <n v="1"/>
    <x v="10"/>
    <n v="12"/>
    <n v="11.2896"/>
    <s v="8 x de stamdiameter"/>
    <n v="38.089600000000004"/>
    <n v="26.800000000000004"/>
    <s v="30 - 40"/>
    <s v="Beplanting"/>
    <s v="Redelijk"/>
    <s v="Redelijk"/>
    <x v="1"/>
    <m/>
    <m/>
    <m/>
    <m/>
    <n v="135894.13300000099"/>
    <n v="453456.57600000099"/>
    <s v="251"/>
    <s v="&gt;15 jaar"/>
    <s v="groenstrook 1,70 breed. Tuikabels te voorzien."/>
    <s v="Ja"/>
    <d v="2022-08-02T07:20:20"/>
    <s v="r.thijssen"/>
    <d v="2022-08-04T13:50:51"/>
    <s v="r.geerts@terranostra.nu"/>
    <s v="9 -12 m"/>
    <s v="Ja"/>
    <s v="Ja"/>
    <s v="Ja"/>
    <s v="Ja"/>
    <s v="Ja"/>
    <s v="Nee"/>
    <s v="Nee"/>
    <s v="Nee - Omgevingsfactoren"/>
    <m/>
    <s v="Nee"/>
    <m/>
    <x v="0"/>
  </r>
  <r>
    <n v="2056"/>
    <s v="BTZ.0130"/>
    <s v="BTZ.0130"/>
    <s v="Robinia pseudoacacia"/>
    <s v="Witte acacia"/>
    <n v="1"/>
    <x v="10"/>
    <n v="10"/>
    <n v="11.2896"/>
    <s v="8 x de stamdiameter"/>
    <n v="38.089600000000004"/>
    <n v="26.800000000000004"/>
    <s v="30 - 40"/>
    <s v="Beplanting"/>
    <s v="Redelijk"/>
    <s v="Redelijk"/>
    <x v="1"/>
    <s v="alleen in projectgebied"/>
    <s v="eenzijdige kluit"/>
    <s v="tuien te voorzien"/>
    <m/>
    <n v="135907.5"/>
    <n v="453540.455000002"/>
    <s v="326"/>
    <s v="&gt;15 jaar"/>
    <s v="Boom op de werkgrens. Geen kabels hier. "/>
    <s v="Ja"/>
    <d v="2022-08-02T07:20:20"/>
    <s v="r.thijssen"/>
    <d v="2022-08-05T14:20:13"/>
    <s v="r.geerts@terranostra.nu"/>
    <s v="9 -12 m"/>
    <s v="Ja"/>
    <s v="Ja"/>
    <s v="Ja"/>
    <s v="Ja"/>
    <s v="Ja"/>
    <s v="Nee"/>
    <s v="Nee"/>
    <s v="Nee - Omgevingsfactoren"/>
    <m/>
    <s v="Nee"/>
    <m/>
    <x v="0"/>
  </r>
  <r>
    <n v="1762"/>
    <s v="95413"/>
    <s v="95413"/>
    <s v="Fraxinus excelsior"/>
    <s v="Gewone es"/>
    <n v="1"/>
    <x v="11"/>
    <n v="12"/>
    <n v="10.7584"/>
    <s v="8 x de stamdiameter"/>
    <n v="37.1584"/>
    <n v="26.4"/>
    <s v="30 - 40"/>
    <s v="Gras"/>
    <s v="Goed"/>
    <s v="Goed"/>
    <x v="1"/>
    <m/>
    <m/>
    <m/>
    <m/>
    <n v="136021.63500000199"/>
    <n v="453735.82100000198"/>
    <s v="32"/>
    <s v="&gt;15 jaar"/>
    <s v="Telecom op 1,3 m, rand kluit. "/>
    <s v="Ja"/>
    <d v="2022-08-02T07:20:20"/>
    <s v="r.thijssen"/>
    <d v="2022-08-04T07:55:34"/>
    <s v="r.geerts@terranostra.nu"/>
    <s v="12 -15 m"/>
    <s v="Ja"/>
    <s v="Ja"/>
    <s v="Ja"/>
    <s v="Ja"/>
    <s v="Nee"/>
    <s v="Ja"/>
    <s v="Nee"/>
    <s v="Nee - Omgevingsfactoren"/>
    <s v="Telecom kan naar verwachting worden gescheiden van de kluit."/>
    <s v="Ja"/>
    <s v="Oostzijde elektra 10 kv en gasleiding voorzichtig verwijderen."/>
    <x v="0"/>
  </r>
  <r>
    <n v="2054"/>
    <s v="BTZ.0128"/>
    <s v="BTZ.0128"/>
    <s v="Robinia pseudoacacia"/>
    <s v="Witte acacia"/>
    <n v="1"/>
    <x v="11"/>
    <n v="10"/>
    <n v="10.7584"/>
    <s v="8 x de stamdiameter"/>
    <n v="37.1584"/>
    <n v="26.4"/>
    <s v="30 - 40"/>
    <s v="Beplanting"/>
    <s v="Redelijk"/>
    <s v="Redelijk"/>
    <x v="1"/>
    <s v="Conditie"/>
    <m/>
    <m/>
    <m/>
    <n v="135909.89600000199"/>
    <n v="453527.05400000099"/>
    <s v="324"/>
    <s v="&gt;15 jaar"/>
    <m/>
    <s v="Ja"/>
    <d v="2022-08-02T07:20:20"/>
    <s v="r.thijssen"/>
    <d v="2022-08-04T13:22:15"/>
    <s v="r.geerts@terranostra.nu"/>
    <s v="12 -15 m"/>
    <s v="Ja"/>
    <s v="Ja"/>
    <s v="Ja"/>
    <s v="Ja"/>
    <s v="Ja"/>
    <s v="Nee"/>
    <s v="Nee"/>
    <s v="Nee - Omgevingsfactoren"/>
    <m/>
    <s v="Nee"/>
    <m/>
    <x v="0"/>
  </r>
  <r>
    <n v="2055"/>
    <s v="BTZ.0129"/>
    <s v="BTZ.0129"/>
    <s v="Robinia pseudoacacia"/>
    <s v="Witte acacia"/>
    <n v="1"/>
    <x v="11"/>
    <n v="10"/>
    <n v="10.7584"/>
    <s v="8 x de stamdiameter"/>
    <n v="37.1584"/>
    <n v="26.4"/>
    <s v="30 - 40"/>
    <s v="Beplanting"/>
    <s v="Redelijk"/>
    <s v="Redelijk"/>
    <x v="1"/>
    <s v="alleen in projectgebied"/>
    <s v="eenzijdige kluit"/>
    <s v="tuien te voorzien"/>
    <m/>
    <n v="135908.5"/>
    <n v="453533.50500000297"/>
    <s v="325"/>
    <s v="&gt;15 jaar"/>
    <s v="Boom op de werkgrens. Geen kabels hier. "/>
    <s v="Ja"/>
    <d v="2022-08-02T07:20:20"/>
    <s v="r.thijssen"/>
    <d v="2022-08-05T14:20:42"/>
    <s v="r.geerts@terranostra.nu"/>
    <s v="9 -12 m"/>
    <s v="Ja"/>
    <s v="Ja"/>
    <s v="Ja"/>
    <s v="Ja"/>
    <s v="Ja"/>
    <s v="Nee"/>
    <s v="Nee"/>
    <s v="Nee - Omgevingsfactoren"/>
    <m/>
    <s v="Nee"/>
    <m/>
    <x v="0"/>
  </r>
  <r>
    <n v="2061"/>
    <s v="BTZ.0135"/>
    <s v="BTZ.0135"/>
    <s v="Robinia pseudoacacia"/>
    <s v="Witte acacia"/>
    <n v="1"/>
    <x v="11"/>
    <n v="8"/>
    <n v="10.7584"/>
    <s v="8 x de stamdiameter"/>
    <n v="37.1584"/>
    <n v="26.4"/>
    <s v="30 - 40"/>
    <s v="Beplanting"/>
    <s v="Redelijk"/>
    <s v="Redelijk"/>
    <x v="1"/>
    <m/>
    <m/>
    <m/>
    <m/>
    <n v="135898.10800000301"/>
    <n v="453604.45100000099"/>
    <s v="331"/>
    <s v="&gt;15 jaar"/>
    <s v="Boom op de werkgrens. Geen kabels hier. "/>
    <s v="Ja"/>
    <d v="2022-08-02T07:20:20"/>
    <s v="r.thijssen"/>
    <d v="2022-08-04T11:27:22"/>
    <s v="r.geerts@terranostra.nu"/>
    <s v="12 -15 m"/>
    <s v="Ja"/>
    <s v="Ja"/>
    <s v="Ja"/>
    <s v="Ja"/>
    <s v="Ja"/>
    <s v="Ja"/>
    <s v="Nee"/>
    <s v="Nee - Omgevingsfactoren"/>
    <m/>
    <s v="Nee"/>
    <m/>
    <x v="0"/>
  </r>
  <r>
    <n v="1761"/>
    <s v="95412"/>
    <s v="95412"/>
    <s v="Fraxinus excelsior"/>
    <s v="Gewone es"/>
    <n v="1"/>
    <x v="12"/>
    <n v="14"/>
    <n v="10.24"/>
    <s v="8 x de stamdiameter"/>
    <n v="36.24"/>
    <n v="26"/>
    <s v="30 - 40"/>
    <s v="Gras"/>
    <s v="Goed"/>
    <s v="Redelijk"/>
    <x v="1"/>
    <m/>
    <m/>
    <m/>
    <m/>
    <n v="136023.43500000201"/>
    <n v="453741.551000003"/>
    <s v="31"/>
    <s v="&gt;15 jaar"/>
    <s v="10 kv 40 cm binnen de kluitrand. Mogelijk nog riool hier als tekening onvolledig is."/>
    <s v="Ja"/>
    <d v="2022-08-02T07:20:20"/>
    <s v="r.thijssen"/>
    <d v="2022-08-04T07:55:34"/>
    <s v="r.geerts@terranostra.nu"/>
    <s v="12 -15 m"/>
    <s v="Ja"/>
    <s v="Ja"/>
    <s v="Ja"/>
    <s v="Ja"/>
    <s v="Nee"/>
    <s v="Ja"/>
    <s v="Nee"/>
    <s v="Nee - Omgevingsfactoren"/>
    <s v="Alleen verplantbaar als kabel/leiding komt te vervallen."/>
    <s v="Ja"/>
    <s v="Oostzijde elektra 10 kv en gasleiding doorzagen buiten de kluit en eruit trekken."/>
    <x v="0"/>
  </r>
  <r>
    <n v="2053"/>
    <s v="BTZ.0127"/>
    <s v="BTZ.0127"/>
    <s v="Robinia pseudoacacia"/>
    <s v="Witte acacia"/>
    <n v="1"/>
    <x v="12"/>
    <n v="10"/>
    <n v="10.24"/>
    <s v="8 x de stamdiameter"/>
    <n v="36.24"/>
    <n v="26"/>
    <s v="30 - 40"/>
    <s v="Beplanting"/>
    <s v="Redelijk"/>
    <s v="Redelijk"/>
    <x v="1"/>
    <s v="Conditie"/>
    <m/>
    <m/>
    <m/>
    <n v="135910.796"/>
    <n v="453520.27900000301"/>
    <s v="323"/>
    <s v="&gt;15 jaar"/>
    <m/>
    <s v="Ja"/>
    <d v="2022-08-02T07:20:20"/>
    <s v="r.thijssen"/>
    <d v="2022-08-04T13:23:55"/>
    <s v="r.geerts@terranostra.nu"/>
    <s v="12 -15 m"/>
    <s v="Ja"/>
    <s v="Ja"/>
    <s v="Ja"/>
    <s v="Ja"/>
    <s v="Ja"/>
    <s v="Ja"/>
    <s v="Nee"/>
    <s v="Nee - Omgevingsfactoren"/>
    <m/>
    <s v="Nee"/>
    <m/>
    <x v="0"/>
  </r>
  <r>
    <n v="2060"/>
    <s v="BTZ.0134"/>
    <s v="BTZ.0134"/>
    <s v="Robinia pseudoacacia"/>
    <s v="Witte acacia"/>
    <n v="1"/>
    <x v="12"/>
    <n v="8"/>
    <n v="10.24"/>
    <s v="8 x de stamdiameter"/>
    <n v="36.24"/>
    <n v="26"/>
    <s v="30 - 40"/>
    <s v="Beplanting"/>
    <s v="Redelijk"/>
    <s v="Redelijk"/>
    <x v="1"/>
    <s v="eenzijdige kluit"/>
    <s v="tuien te voorzie"/>
    <m/>
    <m/>
    <n v="135902.286000002"/>
    <n v="453574.55900000001"/>
    <s v="330"/>
    <s v="&gt;15 jaar"/>
    <s v="Boom op de werkgrens. Geen kabels hier. "/>
    <s v="Ja"/>
    <d v="2022-08-02T07:20:20"/>
    <s v="r.thijssen"/>
    <d v="2022-08-04T13:12:50"/>
    <s v="r.geerts@terranostra.nu"/>
    <s v="9 -12 m"/>
    <s v="Ja"/>
    <s v="Ja"/>
    <s v="Ja"/>
    <s v="Ja"/>
    <s v="Ja"/>
    <s v="Nee"/>
    <s v="Ja"/>
    <s v="Nee - Omgevingsfactoren"/>
    <m/>
    <s v="Nee"/>
    <m/>
    <x v="0"/>
  </r>
  <r>
    <n v="1895"/>
    <s v="519503"/>
    <s v="519503"/>
    <s v="Ulmus 'Columella'"/>
    <s v="Iep"/>
    <n v="1"/>
    <x v="13"/>
    <n v="9"/>
    <n v="9.7344000000000008"/>
    <s v="8 x de stamdiameter"/>
    <n v="31.4344"/>
    <n v="21.7"/>
    <s v="20 - 30"/>
    <s v="Gras"/>
    <s v="Redelijk"/>
    <s v="Redelijk"/>
    <x v="1"/>
    <s v="alleen in projectgebied"/>
    <s v="."/>
    <s v="."/>
    <s v="."/>
    <n v="135787.705000002"/>
    <n v="453469.514000002"/>
    <s v="165"/>
    <s v="&gt;15 jaar"/>
    <s v="Stamvoet schade beperkte inrotting, bacterieslijm. Goede Callus. "/>
    <m/>
    <d v="2022-08-02T07:20:20"/>
    <s v="r.thijssen"/>
    <d v="2022-08-04T07:55:34"/>
    <s v="r.geerts@terranostra.nu"/>
    <s v="6 - 9 m"/>
    <s v="Ja"/>
    <s v="Ja"/>
    <s v="Ja"/>
    <s v="Ja"/>
    <s v="Ja"/>
    <s v="Ja"/>
    <s v="Nee"/>
    <s v="Nee - Omgevingsfactoren"/>
    <m/>
    <s v="Ja"/>
    <s v="Riolering noordzijde handhaven en volschuimen."/>
    <x v="0"/>
  </r>
  <r>
    <n v="1987"/>
    <s v="BTZ.0055"/>
    <s v="BTZ.0055"/>
    <s v="Gleditsia triacanthos 'Skyline'"/>
    <s v="Valse Christusdoorn"/>
    <n v="1"/>
    <x v="13"/>
    <n v="16"/>
    <n v="9.7344000000000008"/>
    <s v="8 x de stamdiameter"/>
    <n v="31.4344"/>
    <n v="21.7"/>
    <s v="20 - 30"/>
    <s v="Beplanting"/>
    <s v="Goed"/>
    <s v="Redelijk"/>
    <x v="1"/>
    <m/>
    <m/>
    <m/>
    <m/>
    <n v="135933.468000002"/>
    <n v="453419.254000001"/>
    <s v="257"/>
    <s v="&gt;15 jaar"/>
    <s v="Bovengrondse palenverankering te voorzien door scheefgroei. Geen kabels hier. "/>
    <s v="Ja"/>
    <d v="2022-08-02T07:20:20"/>
    <s v="r.thijssen"/>
    <d v="2022-08-04T14:00:28"/>
    <s v="r.geerts@terranostra.nu"/>
    <s v="9 -12 m"/>
    <s v="Ja"/>
    <s v="Ja"/>
    <s v="Ja"/>
    <s v="Ja"/>
    <s v="Ja"/>
    <s v="Ja"/>
    <s v="Nee"/>
    <s v="Nee - Omgevingsfactoren"/>
    <m/>
    <s v="Nee"/>
    <m/>
    <x v="0"/>
  </r>
  <r>
    <n v="1760"/>
    <s v="95411"/>
    <s v="95411"/>
    <s v="Fraxinus excelsior"/>
    <s v="Gewone es"/>
    <n v="1"/>
    <x v="0"/>
    <n v="12"/>
    <n v="9.2416"/>
    <s v="8 x de stamdiameter"/>
    <n v="30.641599999999997"/>
    <n v="21.4"/>
    <s v="30 - 40"/>
    <s v="Gras"/>
    <s v="Goed"/>
    <s v="Redelijk"/>
    <x v="1"/>
    <m/>
    <m/>
    <m/>
    <m/>
    <n v="136021.595000003"/>
    <n v="453743.97100000101"/>
    <s v="30"/>
    <s v="&gt;15 jaar"/>
    <s v="Riool loopt misschien door onder de kluit."/>
    <s v="Ja"/>
    <d v="2022-08-02T07:20:20"/>
    <s v="r.thijssen"/>
    <d v="2022-08-04T07:55:34"/>
    <s v="r.geerts@terranostra.nu"/>
    <s v="12 -15 m"/>
    <s v="Ja"/>
    <s v="Ja"/>
    <s v="Ja"/>
    <s v="Ja"/>
    <s v="Nee"/>
    <s v="Ja"/>
    <s v="Nee"/>
    <s v="Nee - Omgevingsfactoren"/>
    <m/>
    <s v="Ja"/>
    <s v="Riolering noordzijde handhaven en volschuimen. Elektra 10 kv en gasleiding oostzijde doorzagen buiten de kluit en eruit trekken."/>
    <x v="0"/>
  </r>
  <r>
    <n v="2044"/>
    <s v="BTZ.0118"/>
    <s v="BTZ.0118"/>
    <s v="Gleditsia triacanthos 'Sunburst'"/>
    <s v="Valse Christusdoorn"/>
    <n v="1"/>
    <x v="0"/>
    <n v="10"/>
    <n v="9.2416"/>
    <s v="8 x de stamdiameter"/>
    <n v="30.641599999999997"/>
    <n v="21.4"/>
    <s v="20 - 30"/>
    <s v="Beplanting"/>
    <s v="Goed"/>
    <s v="Redelijk"/>
    <x v="1"/>
    <s v="Soort specifiek geschikt"/>
    <m/>
    <s v="eenzijdige kroon"/>
    <m/>
    <n v="136016.97200000301"/>
    <n v="453450.22300000099"/>
    <s v="314"/>
    <s v="&gt;15 jaar"/>
    <s v="Geen kabels hier. "/>
    <s v="Ja"/>
    <d v="2022-08-02T07:20:20"/>
    <s v="r.thijssen"/>
    <d v="2022-08-04T14:27:40"/>
    <s v="r.geerts@terranostra.nu"/>
    <s v="9 -12 m"/>
    <s v="Ja"/>
    <s v="Ja"/>
    <s v="Ja"/>
    <s v="Ja"/>
    <s v="Ja"/>
    <s v="Ja"/>
    <s v="Nee"/>
    <s v="Nee - Omgevingsfactoren"/>
    <m/>
    <s v="Nee"/>
    <m/>
    <x v="0"/>
  </r>
  <r>
    <n v="2066"/>
    <s v="BTZ.0140"/>
    <s v="BTZ.0140"/>
    <s v="Gleditsia triacanthos 'Sunburst'"/>
    <s v="Valse Christusdoorn"/>
    <n v="1"/>
    <x v="0"/>
    <n v="14"/>
    <n v="9.2416"/>
    <s v="8 x de stamdiameter"/>
    <n v="30.641599999999997"/>
    <n v="21.4"/>
    <s v="20 - 30"/>
    <s v="Beplanting"/>
    <s v="Goed"/>
    <s v="Redelijk"/>
    <x v="1"/>
    <s v="Soort specifiek geschikt"/>
    <s v="alleen in projec"/>
    <m/>
    <m/>
    <n v="135918.658"/>
    <n v="453569.08600000298"/>
    <s v="336"/>
    <s v="&gt;15 jaar"/>
    <s v="Geen kabels hier."/>
    <s v="Ja"/>
    <d v="2022-08-02T07:20:20"/>
    <s v="r.thijssen"/>
    <d v="2022-08-05T05:03:29"/>
    <s v="r.geerts@terranostra.nu"/>
    <s v="9 -12 m"/>
    <s v="Ja"/>
    <s v="Ja"/>
    <s v="Ja"/>
    <s v="Ja"/>
    <s v="Ja"/>
    <s v="Ja"/>
    <s v="Nee"/>
    <s v="Nee - Omgevingsfactoren"/>
    <m/>
    <s v="Nee"/>
    <m/>
    <x v="0"/>
  </r>
  <r>
    <n v="2068"/>
    <s v="BTZ.0142"/>
    <s v="BTZ.0142"/>
    <s v="Gleditsia triacanthos 'Sunburst'"/>
    <s v="Valse Christusdoorn"/>
    <n v="1"/>
    <x v="0"/>
    <n v="14"/>
    <n v="9.2416"/>
    <s v="8 x de stamdiameter"/>
    <n v="30.641599999999997"/>
    <n v="21.4"/>
    <s v="20 - 30"/>
    <s v="Beplanting"/>
    <s v="Goed"/>
    <s v="Redelijk"/>
    <x v="1"/>
    <s v="Soort specifiek geschikt"/>
    <s v="alleen in projec"/>
    <m/>
    <m/>
    <n v="135936.60900000099"/>
    <n v="453571.728"/>
    <s v="338"/>
    <s v="&gt;15 jaar"/>
    <s v="Geen kabels hier."/>
    <s v="Ja"/>
    <d v="2022-08-02T07:20:20"/>
    <s v="r.thijssen"/>
    <d v="2022-08-05T05:03:29"/>
    <s v="r.geerts@terranostra.nu"/>
    <s v="9 -12 m"/>
    <s v="Ja"/>
    <s v="Ja"/>
    <s v="Ja"/>
    <s v="Ja"/>
    <s v="Ja"/>
    <s v="Ja"/>
    <s v="Nee"/>
    <s v="Nee - Omgevingsfactoren"/>
    <m/>
    <s v="Nee"/>
    <m/>
    <x v="0"/>
  </r>
  <r>
    <n v="1731"/>
    <s v="BTZ.0057"/>
    <s v="BTZ.0057"/>
    <s v="Gleditsia triacanthos 'Skyline'"/>
    <s v="Valse Christusdoorn"/>
    <n v="1"/>
    <x v="2"/>
    <n v="12"/>
    <n v="8.2943999999999996"/>
    <s v="8 x de stamdiameter"/>
    <n v="29.0944"/>
    <n v="20.8"/>
    <s v="20 - 30"/>
    <s v="Beplanting"/>
    <s v="Goed"/>
    <s v="Redelijk"/>
    <x v="1"/>
    <s v="Soort specifiek geschikt"/>
    <m/>
    <m/>
    <m/>
    <n v="135919.87299999999"/>
    <n v="453417.18500000198"/>
    <s v="1"/>
    <s v="&gt;15 jaar"/>
    <s v="Geen kabels hier. "/>
    <s v="Ja"/>
    <d v="2022-08-02T07:20:20"/>
    <s v="r.thijssen"/>
    <d v="2022-08-04T14:00:28"/>
    <s v="r.geerts@terranostra.nu"/>
    <s v="9 -12 m"/>
    <s v="Ja"/>
    <s v="Ja"/>
    <s v="Ja"/>
    <s v="Ja"/>
    <s v="Ja"/>
    <s v="Ja"/>
    <s v="Nee"/>
    <s v="Nee - Omgevingsfactoren"/>
    <m/>
    <s v="Nee"/>
    <m/>
    <x v="0"/>
  </r>
  <r>
    <n v="1991"/>
    <s v="BTZ.0060"/>
    <s v="BTZ.0060"/>
    <s v="Gleditsia triacanthos 'Skyline'"/>
    <s v="Valse Christusdoorn"/>
    <n v="1"/>
    <x v="2"/>
    <n v="14"/>
    <n v="8.2943999999999996"/>
    <s v="8 x de stamdiameter"/>
    <n v="29.0944"/>
    <n v="20.8"/>
    <s v="20 - 30"/>
    <s v="Beplanting"/>
    <s v="Goed"/>
    <s v="Redelijk"/>
    <x v="1"/>
    <m/>
    <m/>
    <m/>
    <m/>
    <n v="135906.04500000199"/>
    <n v="453408.24099999998"/>
    <s v="261"/>
    <s v="&gt;15 jaar"/>
    <s v="Bovengrondse palenverankering te voorzien door scheefgroei. Geen kabels hier. "/>
    <s v="Ja"/>
    <d v="2022-08-02T07:20:20"/>
    <s v="r.thijssen"/>
    <d v="2022-08-04T14:00:28"/>
    <s v="r.geerts@terranostra.nu"/>
    <s v="9 -12 m"/>
    <s v="Ja"/>
    <s v="Ja"/>
    <s v="Ja"/>
    <s v="Ja"/>
    <s v="Ja"/>
    <s v="Ja"/>
    <s v="Nee"/>
    <s v="Nee - Omgevingsfactoren"/>
    <m/>
    <s v="Nee"/>
    <m/>
    <x v="0"/>
  </r>
  <r>
    <n v="1893"/>
    <s v="519501"/>
    <s v="519501"/>
    <s v="Ulmus 'Columella'"/>
    <s v="Iep"/>
    <n v="1"/>
    <x v="14"/>
    <n v="10"/>
    <n v="7.84"/>
    <s v="8 x de stamdiameter"/>
    <n v="28.34"/>
    <n v="20.5"/>
    <s v="20 - 30"/>
    <s v="Gras"/>
    <s v="Redelijk"/>
    <s v="Redelijk"/>
    <x v="1"/>
    <s v="alleen in projectgebied"/>
    <s v="."/>
    <s v="."/>
    <s v="."/>
    <n v="135784.92500000101"/>
    <n v="453488.58700000099"/>
    <s v="163"/>
    <s v="&gt;15 jaar"/>
    <m/>
    <m/>
    <d v="2022-08-02T07:20:20"/>
    <s v="r.thijssen"/>
    <d v="2022-08-04T07:55:34"/>
    <s v="r.geerts@terranostra.nu"/>
    <s v="6 - 9 m"/>
    <s v="Ja"/>
    <s v="Ja"/>
    <s v="Ja"/>
    <s v="Ja"/>
    <s v="Ja"/>
    <s v="Ja"/>
    <s v="Nee"/>
    <s v="Nee - Omgevingsfactoren"/>
    <m/>
    <s v="Nee"/>
    <m/>
    <x v="0"/>
  </r>
  <r>
    <n v="1965"/>
    <s v="BTZ.0033"/>
    <s v="BTZ.0033"/>
    <s v="Robinia pseudoacacia"/>
    <s v="Witte acacia"/>
    <n v="1"/>
    <x v="15"/>
    <n v="8"/>
    <n v="7.3983999999999996"/>
    <s v="8 x de stamdiameter"/>
    <n v="27.598399999999998"/>
    <n v="20.2"/>
    <s v="20 - 30"/>
    <s v="Beplanting"/>
    <s v="Redelijk"/>
    <s v="Redelijk"/>
    <x v="1"/>
    <m/>
    <m/>
    <m/>
    <m/>
    <n v="136000.937000003"/>
    <n v="453500.31400000298"/>
    <s v="235"/>
    <s v="&gt;15 jaar"/>
    <s v="Niet al te grote boom met een redelijke conditie."/>
    <s v="Ja"/>
    <d v="2022-08-02T07:20:20"/>
    <s v="r.thijssen"/>
    <d v="2022-08-05T04:39:38"/>
    <s v="r.geerts@terranostra.nu"/>
    <s v="9 -12 m"/>
    <s v="Ja"/>
    <s v="Ja"/>
    <s v="Ja"/>
    <s v="Ja"/>
    <s v="Ja"/>
    <s v="Ja"/>
    <s v="Nee"/>
    <s v="Nee - Omgevingsfactoren"/>
    <m/>
    <s v="Ja"/>
    <s v="Elektra noordzijde voorzichtig verwijderen."/>
    <x v="0"/>
  </r>
  <r>
    <n v="2072"/>
    <s v="BTZ.0146"/>
    <s v="BTZ.0146"/>
    <s v="Gleditsia triacanthos 'Sunburst'"/>
    <s v="Valse Christusdoorn"/>
    <n v="1"/>
    <x v="15"/>
    <n v="16"/>
    <n v="7.3983999999999996"/>
    <s v="8 x de stamdiameter"/>
    <n v="27.598399999999998"/>
    <n v="20.2"/>
    <s v="20 - 30"/>
    <s v="Beplanting"/>
    <s v="Goed"/>
    <s v="Redelijk"/>
    <x v="1"/>
    <s v="Soort specifiek geschikt"/>
    <s v="alleen in projec"/>
    <m/>
    <m/>
    <n v="135949.38800000001"/>
    <n v="453539.36000000301"/>
    <s v="342"/>
    <s v="&gt;15 jaar"/>
    <s v="Geen kabels hier."/>
    <s v="Ja"/>
    <d v="2022-08-02T07:20:20"/>
    <s v="r.thijssen"/>
    <d v="2022-08-05T05:03:11"/>
    <s v="r.geerts@terranostra.nu"/>
    <s v="9 -12 m"/>
    <s v="Ja"/>
    <s v="Ja"/>
    <s v="Ja"/>
    <s v="Ja"/>
    <s v="Ja"/>
    <s v="Ja"/>
    <s v="Nee"/>
    <s v="Nee - Omgevingsfactoren"/>
    <m/>
    <s v="Nee"/>
    <m/>
    <x v="0"/>
  </r>
  <r>
    <n v="1896"/>
    <s v="519505"/>
    <s v="519505"/>
    <s v="Ulmus 'Columella'"/>
    <s v="Iep"/>
    <n v="1"/>
    <x v="16"/>
    <n v="8"/>
    <n v="6.9695999999999998"/>
    <s v="8 x de stamdiameter"/>
    <n v="26.869599999999998"/>
    <n v="19.899999999999999"/>
    <s v="20 - 30"/>
    <s v="Gras"/>
    <s v="Redelijk"/>
    <s v="Redelijk"/>
    <x v="1"/>
    <m/>
    <s v="."/>
    <s v="."/>
    <s v="."/>
    <n v="135789.93"/>
    <n v="453453.92000000202"/>
    <s v="166"/>
    <s v="&gt;15 jaar"/>
    <m/>
    <m/>
    <d v="2022-08-02T07:20:20"/>
    <s v="r.thijssen"/>
    <d v="2022-08-03T12:34:50"/>
    <s v="r.geerts@terranostra.nu"/>
    <s v="6 - 9 m"/>
    <s v="Ja"/>
    <s v="Ja"/>
    <s v="Ja"/>
    <s v="Ja"/>
    <s v="Ja"/>
    <s v="Ja"/>
    <s v="Nee"/>
    <s v="Nee - Omgevingsfactoren"/>
    <m/>
    <s v="Nee"/>
    <m/>
    <x v="0"/>
  </r>
  <r>
    <n v="2075"/>
    <s v="BTZ.0149"/>
    <s v="BTZ.0149"/>
    <s v="Gleditsia triacanthos 'Sunburst'"/>
    <s v="Valse Christusdoorn"/>
    <n v="1"/>
    <x v="16"/>
    <n v="14"/>
    <n v="6.9695999999999998"/>
    <s v="8 x de stamdiameter"/>
    <n v="26.869599999999998"/>
    <n v="19.899999999999999"/>
    <s v="20 - 30"/>
    <s v="Beplanting"/>
    <s v="Goed"/>
    <s v="Redelijk"/>
    <x v="1"/>
    <s v="Soort specifiek geschikt"/>
    <s v="alleen in projec"/>
    <m/>
    <m/>
    <n v="135919.79000000301"/>
    <n v="453534.65600000299"/>
    <s v="345"/>
    <s v="&gt;15 jaar"/>
    <s v="Geen kabels hier."/>
    <s v="Ja"/>
    <d v="2022-08-02T07:20:20"/>
    <s v="r.thijssen"/>
    <d v="2022-08-05T05:03:11"/>
    <s v="r.geerts@terranostra.nu"/>
    <s v="9 -12 m"/>
    <s v="Ja"/>
    <s v="Ja"/>
    <s v="Ja"/>
    <s v="Ja"/>
    <s v="Ja"/>
    <s v="Ja"/>
    <s v="Nee"/>
    <s v="Nee - Omgevingsfactoren"/>
    <m/>
    <s v="Nee"/>
    <m/>
    <x v="0"/>
  </r>
  <r>
    <n v="2069"/>
    <s v="BTZ.0143"/>
    <s v="BTZ.0143"/>
    <s v="Gleditsia triacanthos 'Sunburst'"/>
    <s v="Valse Christusdoorn"/>
    <n v="1"/>
    <x v="3"/>
    <n v="14"/>
    <n v="6.5536000000000003"/>
    <s v="8 x de stamdiameter"/>
    <n v="26.153599999999997"/>
    <n v="19.599999999999998"/>
    <s v="20 - 30"/>
    <s v="Beplanting"/>
    <s v="Goed"/>
    <s v="Redelijk"/>
    <x v="1"/>
    <s v="Soort specifiek geschikt"/>
    <s v="alleen in projec"/>
    <m/>
    <m/>
    <n v="135943.797000002"/>
    <n v="453567.66700000298"/>
    <s v="339"/>
    <s v="&gt;15 jaar"/>
    <s v="Geen kabels hier."/>
    <s v="Ja"/>
    <d v="2022-08-02T07:20:20"/>
    <s v="r.thijssen"/>
    <d v="2022-08-05T05:03:29"/>
    <s v="r.geerts@terranostra.nu"/>
    <s v="9 -12 m"/>
    <s v="Ja"/>
    <s v="Ja"/>
    <s v="Ja"/>
    <s v="Ja"/>
    <s v="Ja"/>
    <s v="Ja"/>
    <s v="Nee"/>
    <s v="Nee - Omgevingsfactoren"/>
    <m/>
    <s v="Nee"/>
    <m/>
    <x v="0"/>
  </r>
  <r>
    <n v="1768"/>
    <s v="95419"/>
    <s v="95419"/>
    <s v="Fraxinus excelsior"/>
    <s v="Gewone es"/>
    <n v="1"/>
    <x v="17"/>
    <n v="8"/>
    <n v="6.1504000000000003"/>
    <s v="8 x de stamdiameter"/>
    <n v="25.450400000000002"/>
    <n v="19.3"/>
    <s v="30 - 40"/>
    <s v="Gras"/>
    <s v="Goed"/>
    <s v="Redelijk"/>
    <x v="1"/>
    <m/>
    <m/>
    <m/>
    <m/>
    <n v="136026.98500000301"/>
    <n v="453703.54100000102"/>
    <s v="38"/>
    <s v="&gt;15 jaar"/>
    <m/>
    <s v="Ja"/>
    <d v="2022-08-02T07:20:20"/>
    <s v="r.thijssen"/>
    <d v="2022-08-04T07:31:20"/>
    <s v="r.geerts@terranostra.nu"/>
    <s v="12 -15 m"/>
    <s v="Ja"/>
    <s v="Ja"/>
    <s v="Ja"/>
    <s v="Ja"/>
    <s v="Ja"/>
    <s v="Ja"/>
    <s v="Nee"/>
    <s v="Nee - Omgevingsfactoren"/>
    <m/>
    <s v="Nee"/>
    <m/>
    <x v="0"/>
  </r>
  <r>
    <n v="2048"/>
    <s v="BTZ.0122"/>
    <s v="BTZ.0122"/>
    <s v="Gleditsia triacanthos 'Sunburst'"/>
    <s v="Valse Christusdoorn"/>
    <n v="1"/>
    <x v="17"/>
    <n v="10"/>
    <n v="6.1504000000000003"/>
    <s v="8 x de stamdiameter"/>
    <n v="25.450400000000002"/>
    <n v="19.3"/>
    <s v="20 - 30"/>
    <s v="Beplanting"/>
    <s v="Goed"/>
    <s v="Redelijk"/>
    <x v="1"/>
    <s v="Soort specifiek geschikt"/>
    <m/>
    <s v="eenzijdige kroon"/>
    <m/>
    <n v="136016.87299999999"/>
    <n v="453479.276000001"/>
    <s v="318"/>
    <s v="&gt;15 jaar"/>
    <s v="Geen kabels hier. "/>
    <s v="Ja"/>
    <d v="2022-08-02T07:20:20"/>
    <s v="r.thijssen"/>
    <d v="2022-08-04T14:25:26"/>
    <s v="r.geerts@terranostra.nu"/>
    <s v="9 -12 m"/>
    <s v="Ja"/>
    <s v="Ja"/>
    <s v="Ja"/>
    <s v="Ja"/>
    <s v="Ja"/>
    <s v="Ja"/>
    <s v="Nee"/>
    <s v="Nee - Omgevingsfactoren"/>
    <m/>
    <s v="Nee"/>
    <m/>
    <x v="0"/>
  </r>
  <r>
    <n v="1759"/>
    <s v="95410"/>
    <s v="95410"/>
    <s v="Fraxinus excelsior"/>
    <s v="Gewone es"/>
    <n v="1"/>
    <x v="18"/>
    <n v="10"/>
    <n v="5.76"/>
    <s v="8 x de stamdiameter"/>
    <n v="24.759999999999998"/>
    <n v="19"/>
    <s v="30 - 40"/>
    <s v="Gras"/>
    <s v="Goed"/>
    <s v="Redelijk"/>
    <x v="1"/>
    <m/>
    <m/>
    <m/>
    <m/>
    <n v="136022.18500000201"/>
    <n v="453748.57100000198"/>
    <s v="29"/>
    <s v="&gt;15 jaar"/>
    <s v="Riool op 1 m"/>
    <s v="Ja"/>
    <d v="2022-08-02T07:20:20"/>
    <s v="r.thijssen"/>
    <d v="2022-08-04T07:55:34"/>
    <s v="r.geerts@terranostra.nu"/>
    <s v="12 -15 m"/>
    <s v="Ja"/>
    <s v="Ja"/>
    <s v="Ja"/>
    <s v="Ja"/>
    <s v="Nee"/>
    <s v="Ja"/>
    <s v="Nee"/>
    <s v="Nee - Omgevingsfactoren"/>
    <s v="Mogelijk van het riool af te tillen. Alleen verplantbaar als elektrakabel/gasleiding is afgekoppeld."/>
    <s v="Ja"/>
    <s v="Riolering westzijde handhaven en volschuimen. Elektra 10 kv en gasleiding oostzijde doorzagen buiten de kluit en eruit trekken."/>
    <x v="0"/>
  </r>
  <r>
    <n v="1782"/>
    <s v="95484"/>
    <s v="95484"/>
    <s v="Acer pseudoplatanus"/>
    <s v="Gewone esdoorn"/>
    <n v="1"/>
    <x v="18"/>
    <n v="8"/>
    <n v="5.76"/>
    <s v="8 x de stamdiameter"/>
    <n v="24.759999999999998"/>
    <n v="19"/>
    <s v="20 - 30"/>
    <s v="Gras"/>
    <s v="Goed"/>
    <s v="Redelijk"/>
    <x v="1"/>
    <s v="kabel op rand kluit"/>
    <m/>
    <s v="plakoksel"/>
    <m/>
    <n v="136094.123600002"/>
    <n v="453282.34890000202"/>
    <s v="52"/>
    <s v="&gt;15 jaar"/>
    <m/>
    <m/>
    <d v="2022-08-02T07:20:20"/>
    <s v="r.thijssen"/>
    <d v="2022-08-05T14:39:47"/>
    <s v="r.geerts@terranostra.nu"/>
    <s v="12 -15 m"/>
    <s v="Ja"/>
    <s v="Ja"/>
    <s v="Ja"/>
    <s v="Ja"/>
    <s v="Ja"/>
    <s v="Ja"/>
    <s v="Nee"/>
    <s v="Nee - Omgevingsfactoren"/>
    <m/>
    <s v="Ja"/>
    <s v="Riolering noordzijde voorzichtig verwijderen."/>
    <x v="0"/>
  </r>
  <r>
    <n v="1988"/>
    <s v="BTZ.0056"/>
    <s v="BTZ.0056"/>
    <s v="Gleditsia triacanthos 'Skyline'"/>
    <s v="Valse Christusdoorn"/>
    <n v="1"/>
    <x v="18"/>
    <n v="10"/>
    <n v="5.76"/>
    <s v="8 x de stamdiameter"/>
    <n v="24.759999999999998"/>
    <n v="19"/>
    <s v="20 - 30"/>
    <s v="Verharding"/>
    <s v="Goed"/>
    <s v="Redelijk"/>
    <x v="1"/>
    <s v="Soort specifiek geschikt"/>
    <m/>
    <m/>
    <m/>
    <n v="135924.19500000001"/>
    <n v="453412.86100000102"/>
    <s v="258"/>
    <s v="&gt;15 jaar"/>
    <s v="Geen kabels hier. "/>
    <s v="Ja"/>
    <d v="2022-08-02T07:20:20"/>
    <s v="r.thijssen"/>
    <d v="2022-08-04T14:00:28"/>
    <s v="r.geerts@terranostra.nu"/>
    <s v="9 -12 m"/>
    <s v="Ja"/>
    <s v="Ja"/>
    <s v="Ja"/>
    <s v="Ja"/>
    <s v="Ja"/>
    <s v="Ja"/>
    <s v="Nee"/>
    <s v="Nee - Omgevingsfactoren"/>
    <m/>
    <s v="Nee"/>
    <m/>
    <x v="0"/>
  </r>
  <r>
    <n v="2067"/>
    <s v="BTZ.0141"/>
    <s v="BTZ.0141"/>
    <s v="Gleditsia triacanthos 'Sunburst'"/>
    <s v="Valse Christusdoorn"/>
    <n v="1"/>
    <x v="18"/>
    <n v="12"/>
    <n v="5.76"/>
    <s v="8 x de stamdiameter"/>
    <n v="24.759999999999998"/>
    <n v="19"/>
    <s v="20 - 30"/>
    <s v="Beplanting"/>
    <s v="Goed"/>
    <s v="Redelijk"/>
    <x v="1"/>
    <s v="Soort specifiek geschikt"/>
    <s v="alleen in projec"/>
    <m/>
    <m/>
    <n v="135927.30600000199"/>
    <n v="453564.96600000199"/>
    <s v="337"/>
    <s v="&gt;15 jaar"/>
    <s v="Geen kabels hier."/>
    <s v="Ja"/>
    <d v="2022-08-02T07:20:20"/>
    <s v="r.thijssen"/>
    <d v="2022-08-05T05:03:29"/>
    <s v="r.geerts@terranostra.nu"/>
    <s v="9 -12 m"/>
    <s v="Ja"/>
    <s v="Ja"/>
    <s v="Ja"/>
    <s v="Ja"/>
    <s v="Ja"/>
    <s v="Ja"/>
    <s v="Nee"/>
    <s v="Nee - Omgevingsfactoren"/>
    <m/>
    <s v="Nee"/>
    <m/>
    <x v="0"/>
  </r>
  <r>
    <n v="2073"/>
    <s v="BTZ.0147"/>
    <s v="BTZ.0147"/>
    <s v="Gleditsia triacanthos 'Sunburst'"/>
    <s v="Valse Christusdoorn"/>
    <n v="1"/>
    <x v="18"/>
    <n v="14"/>
    <n v="5.76"/>
    <s v="8 x de stamdiameter"/>
    <n v="24.759999999999998"/>
    <n v="19"/>
    <s v="20 - 30"/>
    <s v="Beplanting"/>
    <s v="Goed"/>
    <s v="Redelijk"/>
    <x v="1"/>
    <s v="Soort specifiek geschikt"/>
    <s v="alleen in projec"/>
    <m/>
    <m/>
    <n v="135939.775000002"/>
    <n v="453532.698000003"/>
    <s v="343"/>
    <s v="&gt;15 jaar"/>
    <s v="Geen kabels hier."/>
    <s v="Ja"/>
    <d v="2022-08-02T07:20:20"/>
    <s v="r.thijssen"/>
    <d v="2022-08-05T05:03:11"/>
    <s v="r.geerts@terranostra.nu"/>
    <s v="9 -12 m"/>
    <s v="Ja"/>
    <s v="Ja"/>
    <s v="Ja"/>
    <s v="Ja"/>
    <s v="Ja"/>
    <s v="Ja"/>
    <s v="Nee"/>
    <s v="Nee - Omgevingsfactoren"/>
    <m/>
    <s v="Nee"/>
    <m/>
    <x v="0"/>
  </r>
  <r>
    <n v="2043"/>
    <s v="BTZ.0117"/>
    <s v="BTZ.0117"/>
    <s v="Gleditsia triacanthos 'Sunburst'"/>
    <s v="Valse Christusdoorn"/>
    <n v="1"/>
    <x v="1"/>
    <n v="8"/>
    <n v="5.3823999999999996"/>
    <s v="8 x de stamdiameter"/>
    <n v="21.182400000000001"/>
    <n v="15.8"/>
    <s v="20 - 30"/>
    <s v="Beplanting"/>
    <s v="Goed"/>
    <s v="Redelijk"/>
    <x v="1"/>
    <s v="Soort specifiek geschikt"/>
    <m/>
    <s v="eenzijdige kroon"/>
    <m/>
    <n v="136022.84900000301"/>
    <n v="453407.036000002"/>
    <s v="313"/>
    <s v="&gt;15 jaar"/>
    <s v="Geen kabels hier. "/>
    <s v="Ja"/>
    <d v="2022-08-02T07:20:20"/>
    <s v="r.thijssen"/>
    <d v="2022-08-04T14:53:10"/>
    <s v="r.geerts@terranostra.nu"/>
    <s v="9 -12 m"/>
    <s v="Ja"/>
    <s v="Ja"/>
    <s v="Ja"/>
    <s v="Ja"/>
    <s v="Ja"/>
    <s v="Ja"/>
    <s v="Nee"/>
    <s v="Nee - Omgevingsfactoren"/>
    <m/>
    <s v="Nee"/>
    <m/>
    <x v="0"/>
  </r>
  <r>
    <n v="2092"/>
    <s v="BTZ.0166"/>
    <s v="BTZ.0166"/>
    <s v="Gleditsia triacanthos 'Sunburst'"/>
    <s v="Valse Christusdoorn"/>
    <n v="1"/>
    <x v="1"/>
    <n v="12"/>
    <n v="5.3823999999999996"/>
    <s v="8 x de stamdiameter"/>
    <n v="21.182400000000001"/>
    <n v="15.8"/>
    <s v="20 - 30"/>
    <s v="Beplanting"/>
    <s v="Goed"/>
    <s v="Redelijk"/>
    <x v="1"/>
    <s v="Soort specifiek geschikt"/>
    <s v="alleen in projec"/>
    <m/>
    <m/>
    <n v="135910.99799999999"/>
    <n v="453597.72500000102"/>
    <s v="362"/>
    <s v="&gt;15 jaar"/>
    <s v="Geen kabels hier. "/>
    <s v="Ja"/>
    <d v="2022-08-02T07:20:20"/>
    <s v="r.thijssen"/>
    <d v="2022-08-05T05:04:01"/>
    <s v="r.geerts@terranostra.nu"/>
    <s v="9 -12 m"/>
    <s v="Ja"/>
    <s v="Ja"/>
    <s v="Ja"/>
    <s v="Ja"/>
    <s v="Ja"/>
    <s v="Ja"/>
    <s v="Nee"/>
    <s v="Nee - Omgevingsfactoren"/>
    <m/>
    <s v="Nee"/>
    <m/>
    <x v="0"/>
  </r>
  <r>
    <m/>
    <m/>
    <m/>
    <m/>
    <m/>
    <m/>
    <x v="19"/>
    <m/>
    <m/>
    <m/>
    <m/>
    <m/>
    <m/>
    <m/>
    <m/>
    <m/>
    <x v="2"/>
    <m/>
    <m/>
    <m/>
    <m/>
    <m/>
    <m/>
    <m/>
    <m/>
    <m/>
    <m/>
    <d v="2022-08-02T07:20:20"/>
    <s v="r.thijssen"/>
    <d v="2022-08-03T09:51:04"/>
    <s v="r.thijssen"/>
    <m/>
    <m/>
    <m/>
    <m/>
    <m/>
    <m/>
    <m/>
    <m/>
    <m/>
    <m/>
    <m/>
    <m/>
    <x v="1"/>
  </r>
  <r>
    <m/>
    <m/>
    <m/>
    <m/>
    <m/>
    <m/>
    <x v="19"/>
    <m/>
    <m/>
    <m/>
    <m/>
    <m/>
    <m/>
    <m/>
    <m/>
    <m/>
    <x v="2"/>
    <m/>
    <m/>
    <m/>
    <m/>
    <m/>
    <m/>
    <m/>
    <m/>
    <m/>
    <m/>
    <d v="2022-08-02T07:20:20"/>
    <s v="r.thijssen"/>
    <d v="2022-08-03T09:51:04"/>
    <s v="r.thijssen"/>
    <m/>
    <m/>
    <m/>
    <m/>
    <m/>
    <m/>
    <m/>
    <m/>
    <m/>
    <m/>
    <m/>
    <m/>
    <x v="1"/>
  </r>
  <r>
    <m/>
    <m/>
    <m/>
    <m/>
    <m/>
    <m/>
    <x v="19"/>
    <m/>
    <m/>
    <m/>
    <m/>
    <m/>
    <m/>
    <m/>
    <m/>
    <m/>
    <x v="2"/>
    <m/>
    <m/>
    <m/>
    <m/>
    <m/>
    <m/>
    <m/>
    <m/>
    <m/>
    <m/>
    <d v="2022-08-02T07:20:20"/>
    <s v="r.thijssen"/>
    <d v="2022-08-03T09:51:04"/>
    <s v="r.thijssen"/>
    <m/>
    <m/>
    <m/>
    <m/>
    <m/>
    <m/>
    <m/>
    <m/>
    <m/>
    <m/>
    <m/>
    <m/>
    <x v="1"/>
  </r>
  <r>
    <m/>
    <m/>
    <m/>
    <m/>
    <m/>
    <m/>
    <x v="19"/>
    <m/>
    <m/>
    <m/>
    <m/>
    <m/>
    <m/>
    <m/>
    <m/>
    <m/>
    <x v="2"/>
    <m/>
    <m/>
    <m/>
    <m/>
    <n v="135673.20600000001"/>
    <n v="454121.202500001"/>
    <m/>
    <m/>
    <m/>
    <m/>
    <d v="2022-08-02T07:20:20"/>
    <s v="r.thijssen"/>
    <d v="2022-08-03T09:51:04"/>
    <s v="r.thijssen"/>
    <m/>
    <m/>
    <m/>
    <m/>
    <m/>
    <m/>
    <m/>
    <m/>
    <m/>
    <m/>
    <m/>
    <m/>
    <x v="1"/>
  </r>
  <r>
    <m/>
    <m/>
    <m/>
    <m/>
    <m/>
    <m/>
    <x v="19"/>
    <m/>
    <m/>
    <m/>
    <m/>
    <m/>
    <m/>
    <m/>
    <m/>
    <m/>
    <x v="2"/>
    <m/>
    <m/>
    <m/>
    <m/>
    <n v="135671.65359999999"/>
    <n v="454128.39880000101"/>
    <m/>
    <m/>
    <m/>
    <m/>
    <d v="2022-08-02T07:20:20"/>
    <s v="r.thijssen"/>
    <d v="2022-08-03T09:51:04"/>
    <s v="r.thijssen"/>
    <m/>
    <m/>
    <m/>
    <m/>
    <m/>
    <m/>
    <m/>
    <m/>
    <m/>
    <m/>
    <m/>
    <m/>
    <x v="1"/>
  </r>
  <r>
    <m/>
    <m/>
    <m/>
    <m/>
    <m/>
    <m/>
    <x v="19"/>
    <m/>
    <m/>
    <m/>
    <m/>
    <m/>
    <m/>
    <m/>
    <m/>
    <m/>
    <x v="2"/>
    <m/>
    <m/>
    <m/>
    <m/>
    <m/>
    <m/>
    <m/>
    <m/>
    <m/>
    <m/>
    <d v="2022-08-02T07:20:20"/>
    <s v="r.thijssen"/>
    <d v="2022-08-03T09:51:04"/>
    <s v="r.thijssen"/>
    <m/>
    <m/>
    <m/>
    <m/>
    <m/>
    <m/>
    <m/>
    <m/>
    <m/>
    <m/>
    <m/>
    <m/>
    <x v="1"/>
  </r>
  <r>
    <m/>
    <m/>
    <m/>
    <m/>
    <m/>
    <m/>
    <x v="19"/>
    <m/>
    <m/>
    <m/>
    <m/>
    <m/>
    <m/>
    <m/>
    <m/>
    <m/>
    <x v="2"/>
    <m/>
    <m/>
    <m/>
    <m/>
    <n v="135670.22240000201"/>
    <n v="454136.69600000198"/>
    <m/>
    <m/>
    <m/>
    <m/>
    <d v="2022-08-02T07:20:20"/>
    <s v="r.thijssen"/>
    <d v="2022-08-03T09:51:04"/>
    <s v="r.thijssen"/>
    <m/>
    <m/>
    <m/>
    <m/>
    <m/>
    <m/>
    <m/>
    <m/>
    <m/>
    <m/>
    <m/>
    <m/>
    <x v="1"/>
  </r>
  <r>
    <m/>
    <m/>
    <m/>
    <m/>
    <m/>
    <m/>
    <x v="19"/>
    <m/>
    <m/>
    <m/>
    <m/>
    <m/>
    <m/>
    <m/>
    <m/>
    <m/>
    <x v="2"/>
    <m/>
    <m/>
    <m/>
    <m/>
    <n v="135668.71710000199"/>
    <n v="454144.09960000199"/>
    <m/>
    <m/>
    <m/>
    <m/>
    <d v="2022-08-02T07:20:20"/>
    <s v="r.thijssen"/>
    <d v="2022-08-03T09:51:04"/>
    <s v="r.thijssen"/>
    <m/>
    <m/>
    <m/>
    <m/>
    <m/>
    <m/>
    <m/>
    <m/>
    <m/>
    <m/>
    <m/>
    <m/>
    <x v="1"/>
  </r>
  <r>
    <m/>
    <m/>
    <m/>
    <m/>
    <m/>
    <m/>
    <x v="19"/>
    <m/>
    <m/>
    <m/>
    <m/>
    <m/>
    <m/>
    <m/>
    <m/>
    <m/>
    <x v="2"/>
    <m/>
    <m/>
    <m/>
    <m/>
    <n v="135864.323100001"/>
    <n v="454149.310700003"/>
    <m/>
    <m/>
    <m/>
    <s v="Ja"/>
    <d v="2022-08-02T07:20:20"/>
    <s v="r.thijssen"/>
    <d v="2022-08-03T09:51:04"/>
    <s v="r.thijssen"/>
    <m/>
    <m/>
    <m/>
    <m/>
    <m/>
    <m/>
    <m/>
    <m/>
    <m/>
    <m/>
    <m/>
    <m/>
    <x v="1"/>
  </r>
  <r>
    <m/>
    <m/>
    <m/>
    <m/>
    <m/>
    <m/>
    <x v="19"/>
    <m/>
    <m/>
    <m/>
    <m/>
    <m/>
    <m/>
    <m/>
    <m/>
    <m/>
    <x v="2"/>
    <m/>
    <m/>
    <m/>
    <m/>
    <n v="135863.809300002"/>
    <n v="454149.88510000298"/>
    <m/>
    <m/>
    <m/>
    <s v="Ja"/>
    <d v="2022-08-02T07:20:20"/>
    <s v="r.thijssen"/>
    <d v="2022-08-03T09:51:04"/>
    <s v="r.thijssen"/>
    <m/>
    <m/>
    <m/>
    <m/>
    <m/>
    <m/>
    <m/>
    <m/>
    <m/>
    <m/>
    <m/>
    <m/>
    <x v="1"/>
  </r>
  <r>
    <m/>
    <m/>
    <m/>
    <m/>
    <m/>
    <m/>
    <x v="19"/>
    <m/>
    <m/>
    <m/>
    <m/>
    <m/>
    <m/>
    <m/>
    <m/>
    <m/>
    <x v="2"/>
    <m/>
    <m/>
    <m/>
    <m/>
    <n v="135867.47090000301"/>
    <n v="454150.05860000098"/>
    <m/>
    <m/>
    <m/>
    <s v="Ja"/>
    <d v="2022-08-02T07:20:20"/>
    <s v="r.thijssen"/>
    <d v="2022-08-03T09:51:04"/>
    <s v="r.thijssen"/>
    <m/>
    <m/>
    <m/>
    <m/>
    <m/>
    <m/>
    <m/>
    <m/>
    <m/>
    <m/>
    <m/>
    <m/>
    <x v="1"/>
  </r>
  <r>
    <m/>
    <m/>
    <m/>
    <m/>
    <m/>
    <m/>
    <x v="19"/>
    <m/>
    <m/>
    <m/>
    <m/>
    <m/>
    <m/>
    <m/>
    <m/>
    <m/>
    <x v="2"/>
    <m/>
    <m/>
    <m/>
    <m/>
    <n v="135667.106400002"/>
    <n v="454151.9705"/>
    <m/>
    <m/>
    <m/>
    <m/>
    <d v="2022-08-02T07:20:20"/>
    <s v="r.thijssen"/>
    <d v="2022-08-03T09:51:04"/>
    <s v="r.thijssen"/>
    <m/>
    <m/>
    <m/>
    <m/>
    <m/>
    <m/>
    <m/>
    <m/>
    <m/>
    <m/>
    <m/>
    <m/>
    <x v="1"/>
  </r>
  <r>
    <m/>
    <m/>
    <m/>
    <m/>
    <m/>
    <m/>
    <x v="19"/>
    <m/>
    <m/>
    <m/>
    <m/>
    <m/>
    <m/>
    <m/>
    <m/>
    <m/>
    <x v="2"/>
    <m/>
    <m/>
    <m/>
    <m/>
    <n v="135665.83550000199"/>
    <n v="454158.92290000198"/>
    <m/>
    <m/>
    <m/>
    <m/>
    <d v="2022-08-02T07:20:20"/>
    <s v="r.thijssen"/>
    <d v="2022-08-03T09:51:04"/>
    <s v="r.thijssen"/>
    <m/>
    <m/>
    <m/>
    <m/>
    <m/>
    <m/>
    <m/>
    <m/>
    <m/>
    <m/>
    <m/>
    <m/>
    <x v="1"/>
  </r>
  <r>
    <m/>
    <m/>
    <m/>
    <m/>
    <m/>
    <m/>
    <x v="19"/>
    <m/>
    <m/>
    <m/>
    <m/>
    <m/>
    <m/>
    <m/>
    <m/>
    <m/>
    <x v="2"/>
    <m/>
    <m/>
    <m/>
    <m/>
    <n v="135664.26440000199"/>
    <n v="454166.69380000199"/>
    <m/>
    <m/>
    <m/>
    <m/>
    <d v="2022-08-02T07:20:20"/>
    <s v="r.thijssen"/>
    <d v="2022-08-03T09:51:04"/>
    <s v="r.thijssen"/>
    <m/>
    <m/>
    <m/>
    <m/>
    <m/>
    <m/>
    <m/>
    <m/>
    <m/>
    <m/>
    <m/>
    <m/>
    <x v="1"/>
  </r>
  <r>
    <m/>
    <m/>
    <m/>
    <m/>
    <m/>
    <m/>
    <x v="19"/>
    <m/>
    <m/>
    <m/>
    <m/>
    <m/>
    <m/>
    <m/>
    <m/>
    <m/>
    <x v="2"/>
    <m/>
    <m/>
    <m/>
    <m/>
    <n v="135960.918900002"/>
    <n v="454167.1446"/>
    <m/>
    <m/>
    <m/>
    <m/>
    <d v="2022-08-02T07:20:20"/>
    <s v="r.thijssen"/>
    <d v="2022-08-03T09:51:04"/>
    <s v="r.thijssen"/>
    <m/>
    <m/>
    <m/>
    <m/>
    <m/>
    <m/>
    <m/>
    <m/>
    <m/>
    <m/>
    <m/>
    <m/>
    <x v="1"/>
  </r>
  <r>
    <m/>
    <m/>
    <m/>
    <m/>
    <m/>
    <m/>
    <x v="19"/>
    <m/>
    <m/>
    <m/>
    <m/>
    <m/>
    <m/>
    <m/>
    <m/>
    <m/>
    <x v="2"/>
    <m/>
    <m/>
    <m/>
    <m/>
    <n v="135959.66680000001"/>
    <n v="454170.52650000202"/>
    <m/>
    <m/>
    <m/>
    <m/>
    <d v="2022-08-02T07:20:20"/>
    <s v="r.thijssen"/>
    <d v="2022-08-03T09:51:04"/>
    <s v="r.thijssen"/>
    <m/>
    <m/>
    <m/>
    <m/>
    <m/>
    <m/>
    <m/>
    <m/>
    <m/>
    <m/>
    <m/>
    <m/>
    <x v="1"/>
  </r>
  <r>
    <m/>
    <m/>
    <m/>
    <m/>
    <m/>
    <m/>
    <x v="19"/>
    <m/>
    <m/>
    <m/>
    <m/>
    <m/>
    <m/>
    <m/>
    <m/>
    <m/>
    <x v="2"/>
    <m/>
    <m/>
    <m/>
    <m/>
    <n v="135959.44930000199"/>
    <n v="454173.41980000201"/>
    <m/>
    <m/>
    <m/>
    <m/>
    <d v="2022-08-02T07:20:20"/>
    <s v="r.thijssen"/>
    <d v="2022-08-03T09:51:04"/>
    <s v="r.thijssen"/>
    <m/>
    <m/>
    <m/>
    <m/>
    <m/>
    <m/>
    <m/>
    <m/>
    <m/>
    <m/>
    <m/>
    <m/>
    <x v="1"/>
  </r>
  <r>
    <m/>
    <m/>
    <m/>
    <m/>
    <m/>
    <m/>
    <x v="19"/>
    <m/>
    <m/>
    <m/>
    <m/>
    <m/>
    <m/>
    <m/>
    <m/>
    <m/>
    <x v="2"/>
    <m/>
    <m/>
    <m/>
    <m/>
    <n v="135663.101"/>
    <n v="454174.80650000297"/>
    <m/>
    <m/>
    <m/>
    <m/>
    <d v="2022-08-02T07:20:20"/>
    <s v="r.thijssen"/>
    <d v="2022-08-03T09:51:04"/>
    <s v="r.thijssen"/>
    <m/>
    <m/>
    <m/>
    <m/>
    <m/>
    <m/>
    <m/>
    <m/>
    <m/>
    <m/>
    <m/>
    <m/>
    <x v="1"/>
  </r>
  <r>
    <m/>
    <m/>
    <m/>
    <m/>
    <m/>
    <m/>
    <x v="19"/>
    <m/>
    <m/>
    <m/>
    <m/>
    <m/>
    <m/>
    <m/>
    <m/>
    <m/>
    <x v="2"/>
    <m/>
    <m/>
    <m/>
    <m/>
    <n v="135662.484900001"/>
    <n v="454179.147300001"/>
    <m/>
    <m/>
    <m/>
    <m/>
    <d v="2022-08-02T07:20:20"/>
    <s v="r.thijssen"/>
    <d v="2022-08-03T09:51:04"/>
    <s v="r.thijssen"/>
    <m/>
    <m/>
    <m/>
    <m/>
    <m/>
    <m/>
    <m/>
    <m/>
    <m/>
    <m/>
    <m/>
    <m/>
    <x v="1"/>
  </r>
  <r>
    <m/>
    <m/>
    <m/>
    <m/>
    <m/>
    <m/>
    <x v="19"/>
    <m/>
    <m/>
    <m/>
    <m/>
    <m/>
    <m/>
    <m/>
    <m/>
    <m/>
    <x v="2"/>
    <m/>
    <m/>
    <m/>
    <m/>
    <n v="135656.174700003"/>
    <n v="454213.24469999998"/>
    <m/>
    <m/>
    <m/>
    <m/>
    <d v="2022-08-02T07:20:20"/>
    <s v="r.thijssen"/>
    <d v="2022-08-03T09:51:04"/>
    <s v="r.thijssen"/>
    <m/>
    <m/>
    <m/>
    <m/>
    <m/>
    <m/>
    <m/>
    <m/>
    <m/>
    <m/>
    <m/>
    <m/>
    <x v="1"/>
  </r>
  <r>
    <m/>
    <m/>
    <m/>
    <m/>
    <m/>
    <m/>
    <x v="19"/>
    <m/>
    <m/>
    <m/>
    <m/>
    <m/>
    <m/>
    <m/>
    <m/>
    <m/>
    <x v="2"/>
    <m/>
    <m/>
    <m/>
    <m/>
    <n v="135654.11199999999"/>
    <n v="454221.29790000198"/>
    <m/>
    <m/>
    <m/>
    <m/>
    <d v="2022-08-02T07:20:20"/>
    <s v="r.thijssen"/>
    <d v="2022-08-03T09:51:04"/>
    <s v="r.thijssen"/>
    <m/>
    <m/>
    <m/>
    <m/>
    <m/>
    <m/>
    <m/>
    <m/>
    <m/>
    <m/>
    <m/>
    <m/>
    <x v="1"/>
  </r>
  <r>
    <m/>
    <m/>
    <m/>
    <m/>
    <m/>
    <m/>
    <x v="19"/>
    <m/>
    <m/>
    <m/>
    <m/>
    <m/>
    <m/>
    <m/>
    <m/>
    <m/>
    <x v="2"/>
    <m/>
    <m/>
    <m/>
    <m/>
    <n v="135773.883500002"/>
    <n v="454225.11330000299"/>
    <m/>
    <m/>
    <m/>
    <s v="Ja"/>
    <d v="2022-08-02T07:20:20"/>
    <s v="r.thijssen"/>
    <d v="2022-08-03T09:51:04"/>
    <s v="r.thijssen"/>
    <m/>
    <m/>
    <m/>
    <m/>
    <m/>
    <m/>
    <m/>
    <m/>
    <m/>
    <m/>
    <m/>
    <m/>
    <x v="1"/>
  </r>
  <r>
    <m/>
    <m/>
    <m/>
    <m/>
    <m/>
    <m/>
    <x v="19"/>
    <m/>
    <m/>
    <m/>
    <m/>
    <m/>
    <m/>
    <m/>
    <m/>
    <m/>
    <x v="2"/>
    <m/>
    <m/>
    <m/>
    <m/>
    <n v="135652.277100001"/>
    <n v="454228.43390000198"/>
    <m/>
    <m/>
    <m/>
    <m/>
    <d v="2022-08-02T07:20:20"/>
    <s v="r.thijssen"/>
    <d v="2022-08-03T09:51:04"/>
    <s v="r.thijssen"/>
    <m/>
    <m/>
    <m/>
    <m/>
    <m/>
    <m/>
    <m/>
    <m/>
    <m/>
    <m/>
    <m/>
    <m/>
    <x v="1"/>
  </r>
  <r>
    <m/>
    <m/>
    <m/>
    <m/>
    <m/>
    <m/>
    <x v="19"/>
    <m/>
    <m/>
    <m/>
    <m/>
    <m/>
    <m/>
    <m/>
    <m/>
    <m/>
    <x v="2"/>
    <m/>
    <m/>
    <m/>
    <m/>
    <n v="135771.869100001"/>
    <n v="454231.82560000202"/>
    <m/>
    <m/>
    <m/>
    <s v="Ja"/>
    <d v="2022-08-02T07:20:20"/>
    <s v="r.thijssen"/>
    <d v="2022-08-03T09:51:04"/>
    <s v="r.thijssen"/>
    <m/>
    <m/>
    <m/>
    <m/>
    <m/>
    <m/>
    <m/>
    <m/>
    <m/>
    <m/>
    <m/>
    <m/>
    <x v="1"/>
  </r>
  <r>
    <m/>
    <m/>
    <m/>
    <m/>
    <m/>
    <m/>
    <x v="19"/>
    <m/>
    <m/>
    <m/>
    <m/>
    <m/>
    <m/>
    <m/>
    <m/>
    <m/>
    <x v="2"/>
    <m/>
    <m/>
    <m/>
    <m/>
    <n v="135703.03390000001"/>
    <n v="454232.51030000299"/>
    <m/>
    <m/>
    <m/>
    <s v="Ja"/>
    <d v="2022-08-02T07:20:20"/>
    <s v="r.thijssen"/>
    <d v="2022-08-03T09:51:04"/>
    <s v="r.thijssen"/>
    <m/>
    <m/>
    <m/>
    <m/>
    <m/>
    <m/>
    <m/>
    <m/>
    <m/>
    <m/>
    <m/>
    <m/>
    <x v="1"/>
  </r>
  <r>
    <m/>
    <m/>
    <m/>
    <m/>
    <m/>
    <m/>
    <x v="19"/>
    <m/>
    <m/>
    <m/>
    <m/>
    <m/>
    <m/>
    <m/>
    <m/>
    <m/>
    <x v="2"/>
    <m/>
    <m/>
    <m/>
    <m/>
    <n v="135772.781200003"/>
    <n v="454232.571700003"/>
    <m/>
    <m/>
    <m/>
    <s v="Ja"/>
    <d v="2022-08-02T07:20:20"/>
    <s v="r.thijssen"/>
    <d v="2022-08-03T09:51:04"/>
    <s v="r.thijssen"/>
    <m/>
    <m/>
    <m/>
    <m/>
    <m/>
    <m/>
    <m/>
    <m/>
    <m/>
    <m/>
    <m/>
    <m/>
    <x v="1"/>
  </r>
  <r>
    <m/>
    <m/>
    <m/>
    <m/>
    <m/>
    <m/>
    <x v="19"/>
    <m/>
    <m/>
    <m/>
    <m/>
    <m/>
    <m/>
    <m/>
    <m/>
    <m/>
    <x v="2"/>
    <m/>
    <m/>
    <m/>
    <m/>
    <n v="135705.33920000101"/>
    <n v="454232.73600000102"/>
    <m/>
    <m/>
    <m/>
    <s v="Ja"/>
    <d v="2022-08-02T07:20:20"/>
    <s v="r.thijssen"/>
    <d v="2022-08-03T09:51:04"/>
    <s v="r.thijssen"/>
    <m/>
    <m/>
    <m/>
    <m/>
    <m/>
    <m/>
    <m/>
    <m/>
    <m/>
    <m/>
    <m/>
    <m/>
    <x v="1"/>
  </r>
  <r>
    <m/>
    <m/>
    <m/>
    <m/>
    <m/>
    <m/>
    <x v="19"/>
    <m/>
    <m/>
    <m/>
    <m/>
    <m/>
    <m/>
    <m/>
    <m/>
    <m/>
    <x v="2"/>
    <m/>
    <m/>
    <m/>
    <m/>
    <n v="135843.10880000101"/>
    <n v="454234.53810000001"/>
    <m/>
    <m/>
    <m/>
    <s v="Ja"/>
    <d v="2022-08-02T07:20:20"/>
    <s v="r.thijssen"/>
    <d v="2022-08-03T09:51:04"/>
    <s v="r.thijssen"/>
    <m/>
    <m/>
    <m/>
    <m/>
    <m/>
    <m/>
    <m/>
    <m/>
    <m/>
    <m/>
    <m/>
    <m/>
    <x v="1"/>
  </r>
  <r>
    <m/>
    <m/>
    <m/>
    <m/>
    <m/>
    <m/>
    <x v="19"/>
    <m/>
    <m/>
    <m/>
    <m/>
    <m/>
    <m/>
    <m/>
    <m/>
    <m/>
    <x v="2"/>
    <m/>
    <m/>
    <m/>
    <m/>
    <n v="135650.73520000299"/>
    <n v="454235.26150000101"/>
    <m/>
    <m/>
    <m/>
    <m/>
    <d v="2022-08-02T07:20:20"/>
    <s v="r.thijssen"/>
    <d v="2022-08-03T09:51:04"/>
    <s v="r.thijssen"/>
    <m/>
    <m/>
    <m/>
    <m/>
    <m/>
    <m/>
    <m/>
    <m/>
    <m/>
    <m/>
    <m/>
    <m/>
    <x v="1"/>
  </r>
  <r>
    <m/>
    <m/>
    <m/>
    <m/>
    <m/>
    <m/>
    <x v="19"/>
    <m/>
    <m/>
    <m/>
    <m/>
    <m/>
    <m/>
    <m/>
    <m/>
    <m/>
    <x v="2"/>
    <m/>
    <m/>
    <m/>
    <m/>
    <n v="135842.20410000201"/>
    <n v="454236.9903"/>
    <m/>
    <m/>
    <m/>
    <s v="Ja"/>
    <d v="2022-08-02T07:20:20"/>
    <s v="r.thijssen"/>
    <d v="2022-08-03T09:51:04"/>
    <s v="r.thijssen"/>
    <m/>
    <m/>
    <m/>
    <m/>
    <m/>
    <m/>
    <m/>
    <m/>
    <m/>
    <m/>
    <m/>
    <m/>
    <x v="1"/>
  </r>
  <r>
    <m/>
    <m/>
    <m/>
    <m/>
    <m/>
    <m/>
    <x v="19"/>
    <m/>
    <m/>
    <m/>
    <m/>
    <m/>
    <m/>
    <m/>
    <m/>
    <m/>
    <x v="2"/>
    <m/>
    <m/>
    <m/>
    <m/>
    <n v="135704.55900000001"/>
    <n v="454237.29610000202"/>
    <m/>
    <m/>
    <m/>
    <s v="Ja"/>
    <d v="2022-08-02T07:20:20"/>
    <s v="r.thijssen"/>
    <d v="2022-08-03T09:51:04"/>
    <s v="r.thijssen"/>
    <m/>
    <m/>
    <m/>
    <m/>
    <m/>
    <m/>
    <m/>
    <m/>
    <m/>
    <m/>
    <m/>
    <m/>
    <x v="1"/>
  </r>
  <r>
    <m/>
    <m/>
    <m/>
    <m/>
    <m/>
    <m/>
    <x v="19"/>
    <m/>
    <m/>
    <m/>
    <m/>
    <m/>
    <m/>
    <m/>
    <m/>
    <m/>
    <x v="2"/>
    <m/>
    <m/>
    <m/>
    <m/>
    <n v="135703.80640000099"/>
    <n v="454238.10490000201"/>
    <m/>
    <m/>
    <m/>
    <s v="Ja"/>
    <d v="2022-08-02T07:20:20"/>
    <s v="r.thijssen"/>
    <d v="2022-08-03T09:51:04"/>
    <s v="r.thijssen"/>
    <m/>
    <m/>
    <m/>
    <m/>
    <m/>
    <m/>
    <m/>
    <m/>
    <m/>
    <m/>
    <m/>
    <m/>
    <x v="1"/>
  </r>
  <r>
    <m/>
    <m/>
    <m/>
    <m/>
    <m/>
    <m/>
    <x v="19"/>
    <m/>
    <m/>
    <m/>
    <m/>
    <m/>
    <m/>
    <m/>
    <m/>
    <m/>
    <x v="2"/>
    <m/>
    <m/>
    <m/>
    <m/>
    <n v="135841.492400002"/>
    <n v="454240.44810000103"/>
    <m/>
    <m/>
    <m/>
    <s v="Ja"/>
    <d v="2022-08-02T07:20:20"/>
    <s v="r.thijssen"/>
    <d v="2022-08-03T09:51:04"/>
    <s v="r.thijssen"/>
    <m/>
    <m/>
    <m/>
    <m/>
    <m/>
    <m/>
    <m/>
    <m/>
    <m/>
    <m/>
    <m/>
    <m/>
    <x v="1"/>
  </r>
  <r>
    <m/>
    <m/>
    <m/>
    <m/>
    <m/>
    <m/>
    <x v="19"/>
    <m/>
    <m/>
    <m/>
    <m/>
    <m/>
    <m/>
    <m/>
    <m/>
    <m/>
    <x v="2"/>
    <m/>
    <m/>
    <m/>
    <m/>
    <n v="135714.74850000101"/>
    <n v="454245.90790000203"/>
    <m/>
    <m/>
    <m/>
    <s v="Ja"/>
    <d v="2022-08-02T07:20:20"/>
    <s v="r.thijssen"/>
    <d v="2022-08-03T09:51:04"/>
    <s v="r.thijssen"/>
    <m/>
    <m/>
    <m/>
    <m/>
    <m/>
    <m/>
    <m/>
    <m/>
    <m/>
    <m/>
    <m/>
    <m/>
    <x v="1"/>
  </r>
  <r>
    <m/>
    <m/>
    <m/>
    <m/>
    <m/>
    <m/>
    <x v="19"/>
    <m/>
    <m/>
    <m/>
    <m/>
    <m/>
    <m/>
    <m/>
    <m/>
    <m/>
    <x v="2"/>
    <m/>
    <m/>
    <m/>
    <m/>
    <n v="135840.5834"/>
    <n v="454246.81530000299"/>
    <m/>
    <m/>
    <m/>
    <s v="Ja"/>
    <d v="2022-08-02T07:20:20"/>
    <s v="r.thijssen"/>
    <d v="2022-08-03T09:51:04"/>
    <s v="r.thijssen"/>
    <m/>
    <m/>
    <m/>
    <m/>
    <m/>
    <m/>
    <m/>
    <m/>
    <m/>
    <m/>
    <m/>
    <m/>
    <x v="1"/>
  </r>
  <r>
    <m/>
    <m/>
    <m/>
    <m/>
    <m/>
    <m/>
    <x v="19"/>
    <m/>
    <m/>
    <m/>
    <m/>
    <m/>
    <m/>
    <m/>
    <m/>
    <m/>
    <x v="2"/>
    <m/>
    <m/>
    <m/>
    <m/>
    <n v="135715.953500003"/>
    <n v="454247.8015"/>
    <m/>
    <m/>
    <m/>
    <s v="Ja"/>
    <d v="2022-08-02T07:20:20"/>
    <s v="r.thijssen"/>
    <d v="2022-08-03T09:51:04"/>
    <s v="r.thijssen"/>
    <m/>
    <m/>
    <m/>
    <m/>
    <m/>
    <m/>
    <m/>
    <m/>
    <m/>
    <m/>
    <m/>
    <m/>
    <x v="1"/>
  </r>
  <r>
    <m/>
    <m/>
    <m/>
    <m/>
    <m/>
    <m/>
    <x v="19"/>
    <m/>
    <m/>
    <m/>
    <m/>
    <m/>
    <m/>
    <m/>
    <m/>
    <m/>
    <x v="2"/>
    <m/>
    <m/>
    <m/>
    <m/>
    <n v="135719.65950000301"/>
    <n v="454247.941300001"/>
    <m/>
    <m/>
    <m/>
    <s v="Ja"/>
    <d v="2022-08-02T07:20:20"/>
    <s v="r.thijssen"/>
    <d v="2022-08-03T09:51:04"/>
    <s v="r.thijssen"/>
    <m/>
    <m/>
    <m/>
    <m/>
    <m/>
    <m/>
    <m/>
    <m/>
    <m/>
    <m/>
    <m/>
    <m/>
    <x v="1"/>
  </r>
  <r>
    <m/>
    <m/>
    <m/>
    <m/>
    <m/>
    <m/>
    <x v="19"/>
    <m/>
    <m/>
    <m/>
    <m/>
    <m/>
    <m/>
    <m/>
    <m/>
    <m/>
    <x v="2"/>
    <m/>
    <m/>
    <m/>
    <m/>
    <n v="135721.87990000099"/>
    <n v="454247.95730000001"/>
    <m/>
    <m/>
    <m/>
    <s v="Ja"/>
    <d v="2022-08-02T07:20:20"/>
    <s v="r.thijssen"/>
    <d v="2022-08-03T09:51:04"/>
    <s v="r.thijssen"/>
    <m/>
    <m/>
    <m/>
    <m/>
    <m/>
    <m/>
    <m/>
    <m/>
    <m/>
    <m/>
    <m/>
    <m/>
    <x v="1"/>
  </r>
  <r>
    <m/>
    <m/>
    <m/>
    <m/>
    <m/>
    <m/>
    <x v="19"/>
    <m/>
    <m/>
    <m/>
    <m/>
    <m/>
    <m/>
    <m/>
    <m/>
    <m/>
    <x v="2"/>
    <m/>
    <m/>
    <m/>
    <m/>
    <n v="135727.49799999999"/>
    <n v="454249.45650000102"/>
    <m/>
    <m/>
    <m/>
    <s v="Ja"/>
    <d v="2022-08-02T07:20:20"/>
    <s v="r.thijssen"/>
    <d v="2022-08-03T09:51:04"/>
    <s v="r.thijssen"/>
    <m/>
    <m/>
    <m/>
    <m/>
    <m/>
    <m/>
    <m/>
    <m/>
    <m/>
    <m/>
    <m/>
    <m/>
    <x v="1"/>
  </r>
  <r>
    <m/>
    <m/>
    <m/>
    <m/>
    <m/>
    <m/>
    <x v="19"/>
    <m/>
    <m/>
    <m/>
    <m/>
    <m/>
    <m/>
    <m/>
    <m/>
    <m/>
    <x v="2"/>
    <m/>
    <m/>
    <m/>
    <m/>
    <n v="135724.242400002"/>
    <n v="454249.84340000199"/>
    <m/>
    <m/>
    <m/>
    <s v="Ja"/>
    <d v="2022-08-02T07:20:20"/>
    <s v="r.thijssen"/>
    <d v="2022-08-03T09:51:04"/>
    <s v="r.thijssen"/>
    <m/>
    <m/>
    <m/>
    <m/>
    <m/>
    <m/>
    <m/>
    <m/>
    <m/>
    <m/>
    <m/>
    <m/>
    <x v="1"/>
  </r>
  <r>
    <m/>
    <m/>
    <m/>
    <m/>
    <m/>
    <m/>
    <x v="19"/>
    <m/>
    <m/>
    <m/>
    <m/>
    <m/>
    <m/>
    <m/>
    <m/>
    <m/>
    <x v="2"/>
    <m/>
    <m/>
    <m/>
    <m/>
    <n v="135735.117700003"/>
    <n v="454251.19030000299"/>
    <m/>
    <m/>
    <m/>
    <s v="Ja"/>
    <d v="2022-08-02T07:20:20"/>
    <s v="r.thijssen"/>
    <d v="2022-08-03T09:51:04"/>
    <s v="r.thijssen"/>
    <m/>
    <m/>
    <m/>
    <m/>
    <m/>
    <m/>
    <m/>
    <m/>
    <m/>
    <m/>
    <m/>
    <m/>
    <x v="1"/>
  </r>
  <r>
    <m/>
    <m/>
    <m/>
    <m/>
    <m/>
    <m/>
    <x v="19"/>
    <m/>
    <m/>
    <m/>
    <m/>
    <m/>
    <m/>
    <m/>
    <m/>
    <m/>
    <x v="2"/>
    <m/>
    <m/>
    <m/>
    <m/>
    <n v="135735.9877"/>
    <n v="454251.40680000198"/>
    <m/>
    <m/>
    <m/>
    <s v="Ja"/>
    <d v="2022-08-02T07:20:20"/>
    <s v="r.thijssen"/>
    <d v="2022-08-03T09:51:04"/>
    <s v="r.thijssen"/>
    <m/>
    <m/>
    <m/>
    <m/>
    <m/>
    <m/>
    <m/>
    <m/>
    <m/>
    <m/>
    <m/>
    <m/>
    <x v="1"/>
  </r>
  <r>
    <m/>
    <m/>
    <m/>
    <m/>
    <m/>
    <m/>
    <x v="19"/>
    <m/>
    <m/>
    <m/>
    <m/>
    <m/>
    <m/>
    <m/>
    <m/>
    <m/>
    <x v="2"/>
    <m/>
    <m/>
    <m/>
    <m/>
    <n v="135740.04350000201"/>
    <n v="454252.47370000201"/>
    <m/>
    <m/>
    <m/>
    <s v="Ja"/>
    <d v="2022-08-02T07:20:20"/>
    <s v="r.thijssen"/>
    <d v="2022-08-03T09:51:04"/>
    <s v="r.thijssen"/>
    <m/>
    <m/>
    <m/>
    <m/>
    <m/>
    <m/>
    <m/>
    <m/>
    <m/>
    <m/>
    <m/>
    <m/>
    <x v="1"/>
  </r>
  <r>
    <m/>
    <m/>
    <m/>
    <m/>
    <m/>
    <m/>
    <x v="19"/>
    <m/>
    <m/>
    <m/>
    <m/>
    <m/>
    <m/>
    <m/>
    <m/>
    <m/>
    <x v="2"/>
    <m/>
    <m/>
    <m/>
    <m/>
    <n v="135742.29220000299"/>
    <n v="454252.99880000198"/>
    <m/>
    <m/>
    <m/>
    <s v="Ja"/>
    <d v="2022-08-02T07:20:20"/>
    <s v="r.thijssen"/>
    <d v="2022-08-03T09:51:04"/>
    <s v="r.thijssen"/>
    <m/>
    <m/>
    <m/>
    <m/>
    <m/>
    <m/>
    <m/>
    <m/>
    <m/>
    <m/>
    <m/>
    <m/>
    <x v="1"/>
  </r>
  <r>
    <m/>
    <m/>
    <m/>
    <m/>
    <m/>
    <m/>
    <x v="19"/>
    <m/>
    <m/>
    <m/>
    <m/>
    <m/>
    <m/>
    <m/>
    <m/>
    <m/>
    <x v="2"/>
    <m/>
    <m/>
    <m/>
    <m/>
    <n v="135748.82550000001"/>
    <n v="454254.66440000001"/>
    <m/>
    <m/>
    <m/>
    <s v="Ja"/>
    <d v="2022-08-02T07:20:20"/>
    <s v="r.thijssen"/>
    <d v="2022-08-03T09:51:04"/>
    <s v="r.thijssen"/>
    <m/>
    <m/>
    <m/>
    <m/>
    <m/>
    <m/>
    <m/>
    <m/>
    <m/>
    <m/>
    <m/>
    <m/>
    <x v="1"/>
  </r>
  <r>
    <m/>
    <m/>
    <m/>
    <m/>
    <m/>
    <m/>
    <x v="19"/>
    <m/>
    <m/>
    <m/>
    <m/>
    <m/>
    <m/>
    <m/>
    <m/>
    <m/>
    <x v="2"/>
    <m/>
    <m/>
    <m/>
    <m/>
    <n v="135866.238600001"/>
    <n v="454268.47810000199"/>
    <m/>
    <m/>
    <m/>
    <s v="Ja"/>
    <d v="2022-08-02T07:20:20"/>
    <s v="r.thijssen"/>
    <d v="2022-08-03T09:51:04"/>
    <s v="r.thijssen"/>
    <m/>
    <m/>
    <m/>
    <m/>
    <m/>
    <m/>
    <m/>
    <m/>
    <m/>
    <m/>
    <m/>
    <m/>
    <x v="1"/>
  </r>
  <r>
    <m/>
    <m/>
    <m/>
    <m/>
    <m/>
    <m/>
    <x v="19"/>
    <m/>
    <m/>
    <m/>
    <m/>
    <m/>
    <m/>
    <m/>
    <m/>
    <m/>
    <x v="2"/>
    <m/>
    <m/>
    <m/>
    <m/>
    <n v="135821.9056"/>
    <n v="454270.09450000199"/>
    <m/>
    <m/>
    <m/>
    <s v="Ja"/>
    <d v="2022-08-02T07:20:20"/>
    <s v="r.thijssen"/>
    <d v="2022-08-03T09:51:04"/>
    <s v="r.thijssen"/>
    <m/>
    <m/>
    <m/>
    <m/>
    <m/>
    <m/>
    <m/>
    <m/>
    <m/>
    <m/>
    <m/>
    <m/>
    <x v="1"/>
  </r>
  <r>
    <n v="2130"/>
    <s v="BTZ.0205"/>
    <s v="BTZ.0205"/>
    <s v="Tilia x europaea"/>
    <s v="Hollandse linde"/>
    <n v="1"/>
    <x v="1"/>
    <n v="10"/>
    <n v="5.3823999999999996"/>
    <s v="8 x de stamdiameter"/>
    <n v="21.182400000000001"/>
    <n v="15.8"/>
    <s v="20 - 30"/>
    <s v="Beplanting"/>
    <s v="Redelijk"/>
    <s v="Redelijk"/>
    <x v="1"/>
    <s v="Heesters, zaailingen"/>
    <m/>
    <m/>
    <m/>
    <n v="135944.94000000099"/>
    <n v="453655.87000000098"/>
    <s v="400"/>
    <s v="&gt;15 jaar"/>
    <s v="Stenen stapelmuur."/>
    <s v="Ja"/>
    <d v="2022-08-02T07:20:20"/>
    <s v="r.thijssen"/>
    <d v="2022-08-05T05:34:48"/>
    <s v="r.geerts@terranostra.nu"/>
    <s v="9 -12 m"/>
    <s v="Ja"/>
    <s v="Ja"/>
    <s v="Ja"/>
    <s v="Ja"/>
    <s v="Ja"/>
    <s v="Ja"/>
    <s v="Nee"/>
    <s v="Nee - Omgevingsfactoren"/>
    <m/>
    <s v="Nee"/>
    <m/>
    <x v="0"/>
  </r>
  <r>
    <n v="2238"/>
    <s v="BTZ.0328"/>
    <s v="BTZ.0328"/>
    <s v="Magnolia kobus"/>
    <s v="Beverboom"/>
    <n v="2"/>
    <x v="1"/>
    <n v="9"/>
    <n v="5.3823999999999996"/>
    <s v="8 x de stamdiameter"/>
    <n v="16.682400000000001"/>
    <n v="11.3"/>
    <s v="60-70"/>
    <s v="Beplanting"/>
    <s v="Goed"/>
    <s v="Goed"/>
    <x v="1"/>
    <s v="laag en breed"/>
    <s v="particulier"/>
    <m/>
    <m/>
    <n v="135978.69200000199"/>
    <n v="453598.85499999998"/>
    <s v="508"/>
    <s v="&gt;15 jaar"/>
    <s v="1 stamvoet, beeld is monumentaal, parkboom, scheefgroei en stabiliteit vraagt mogelijk aanvullende verankering.  "/>
    <s v="Ja"/>
    <d v="2022-08-02T07:20:20"/>
    <s v="r.thijssen"/>
    <d v="2022-08-05T05:09:52"/>
    <s v="r.geerts@terranostra.nu"/>
    <s v="0 - 6 m"/>
    <s v="Ja"/>
    <s v="Ja"/>
    <s v="Ja"/>
    <s v="Nee"/>
    <s v="Ja"/>
    <s v="Ja"/>
    <s v="Ja"/>
    <s v="Nee - Omgevingsfactoren"/>
    <s v="schutting en verharding verwijderen eerst. Boom is niet hoog, daardoor rechtop vervoerbaar."/>
    <s v="Nee"/>
    <m/>
    <x v="0"/>
  </r>
  <r>
    <m/>
    <s v="BTZ.0367"/>
    <m/>
    <m/>
    <m/>
    <m/>
    <x v="19"/>
    <m/>
    <m/>
    <m/>
    <m/>
    <m/>
    <m/>
    <m/>
    <m/>
    <m/>
    <x v="2"/>
    <m/>
    <m/>
    <m/>
    <m/>
    <n v="135969.79900000201"/>
    <n v="454043.897"/>
    <m/>
    <m/>
    <m/>
    <m/>
    <d v="2022-08-02T07:20:20"/>
    <s v="r.thijssen"/>
    <d v="2022-08-03T09:51:04"/>
    <s v="r.thijssen"/>
    <m/>
    <m/>
    <m/>
    <m/>
    <m/>
    <m/>
    <m/>
    <m/>
    <m/>
    <m/>
    <m/>
    <m/>
    <x v="1"/>
  </r>
  <r>
    <m/>
    <s v="BTZ.0368"/>
    <m/>
    <m/>
    <m/>
    <m/>
    <x v="19"/>
    <m/>
    <m/>
    <m/>
    <m/>
    <m/>
    <m/>
    <m/>
    <m/>
    <m/>
    <x v="2"/>
    <m/>
    <m/>
    <m/>
    <m/>
    <n v="135969.887000002"/>
    <n v="454042.77800000098"/>
    <m/>
    <m/>
    <m/>
    <m/>
    <d v="2022-08-02T07:20:20"/>
    <s v="r.thijssen"/>
    <d v="2022-08-03T09:51:04"/>
    <s v="r.thijssen"/>
    <m/>
    <m/>
    <m/>
    <m/>
    <m/>
    <m/>
    <m/>
    <m/>
    <m/>
    <m/>
    <m/>
    <m/>
    <x v="1"/>
  </r>
  <r>
    <n v="2038"/>
    <s v="BTZ.0112"/>
    <s v="BTZ.0112"/>
    <s v="Gleditsia triacanthos 'Sunburst'"/>
    <s v="Valse Christusdoorn"/>
    <n v="1"/>
    <x v="20"/>
    <n v="8"/>
    <n v="5.0175999999999998"/>
    <s v="8 x de stamdiameter"/>
    <n v="20.617599999999999"/>
    <n v="15.6"/>
    <s v="20 - 30"/>
    <s v="Beplanting"/>
    <s v="Goed"/>
    <s v="Redelijk"/>
    <x v="1"/>
    <s v="Soort specifiek geschikt"/>
    <m/>
    <s v="scheefstand"/>
    <m/>
    <n v="136027.20000000301"/>
    <n v="453378.036000002"/>
    <s v="308"/>
    <s v="&gt;15 jaar"/>
    <s v="Geen kabels hier. "/>
    <s v="Ja"/>
    <d v="2022-08-02T07:20:20"/>
    <s v="r.thijssen"/>
    <d v="2022-08-04T14:53:10"/>
    <s v="r.geerts@terranostra.nu"/>
    <s v="9 -12 m"/>
    <s v="Ja"/>
    <s v="Ja"/>
    <s v="Ja"/>
    <s v="Ja"/>
    <s v="Ja"/>
    <s v="Ja"/>
    <s v="Nee"/>
    <s v="Nee - Omgevingsfactoren"/>
    <m/>
    <s v="Nee"/>
    <m/>
    <x v="0"/>
  </r>
  <r>
    <m/>
    <s v="BTZ.0435"/>
    <m/>
    <m/>
    <m/>
    <m/>
    <x v="19"/>
    <m/>
    <m/>
    <m/>
    <m/>
    <m/>
    <m/>
    <m/>
    <m/>
    <m/>
    <x v="2"/>
    <m/>
    <m/>
    <m/>
    <m/>
    <n v="135750.67900000099"/>
    <n v="453922.09900000301"/>
    <m/>
    <m/>
    <m/>
    <m/>
    <d v="2022-08-02T07:20:20"/>
    <s v="r.thijssen"/>
    <d v="2022-08-03T09:51:04"/>
    <s v="r.thijssen"/>
    <m/>
    <m/>
    <m/>
    <m/>
    <m/>
    <m/>
    <m/>
    <m/>
    <m/>
    <m/>
    <m/>
    <m/>
    <x v="1"/>
  </r>
  <r>
    <m/>
    <s v="95328"/>
    <m/>
    <m/>
    <m/>
    <m/>
    <x v="19"/>
    <m/>
    <m/>
    <m/>
    <m/>
    <m/>
    <m/>
    <m/>
    <m/>
    <m/>
    <x v="2"/>
    <m/>
    <m/>
    <m/>
    <m/>
    <n v="135933.001000002"/>
    <n v="454268.411000002"/>
    <m/>
    <m/>
    <m/>
    <s v="Ja"/>
    <d v="2022-08-02T07:20:20"/>
    <s v="r.thijssen"/>
    <d v="2022-08-03T09:51:04"/>
    <s v="r.thijssen"/>
    <m/>
    <m/>
    <m/>
    <m/>
    <m/>
    <m/>
    <m/>
    <m/>
    <m/>
    <m/>
    <m/>
    <m/>
    <x v="1"/>
  </r>
  <r>
    <m/>
    <s v="95329"/>
    <m/>
    <m/>
    <m/>
    <m/>
    <x v="19"/>
    <m/>
    <m/>
    <m/>
    <m/>
    <m/>
    <m/>
    <m/>
    <m/>
    <m/>
    <x v="2"/>
    <m/>
    <m/>
    <m/>
    <m/>
    <n v="135940.54399999999"/>
    <n v="454268.52300000202"/>
    <m/>
    <m/>
    <m/>
    <s v="Ja"/>
    <d v="2022-08-02T07:20:20"/>
    <s v="r.thijssen"/>
    <d v="2022-08-03T09:51:04"/>
    <s v="r.thijssen"/>
    <m/>
    <m/>
    <m/>
    <m/>
    <m/>
    <m/>
    <m/>
    <m/>
    <m/>
    <m/>
    <m/>
    <m/>
    <x v="1"/>
  </r>
  <r>
    <m/>
    <s v="95330"/>
    <m/>
    <m/>
    <m/>
    <m/>
    <x v="19"/>
    <m/>
    <m/>
    <m/>
    <m/>
    <m/>
    <m/>
    <m/>
    <m/>
    <m/>
    <x v="2"/>
    <m/>
    <m/>
    <m/>
    <m/>
    <n v="135941.01800000301"/>
    <n v="454263.30699999997"/>
    <m/>
    <m/>
    <m/>
    <s v="Ja"/>
    <d v="2022-08-02T07:20:20"/>
    <s v="r.thijssen"/>
    <d v="2022-08-03T09:51:04"/>
    <s v="r.thijssen"/>
    <m/>
    <m/>
    <m/>
    <m/>
    <m/>
    <m/>
    <m/>
    <m/>
    <m/>
    <m/>
    <m/>
    <m/>
    <x v="1"/>
  </r>
  <r>
    <m/>
    <s v="95331"/>
    <m/>
    <m/>
    <m/>
    <m/>
    <x v="19"/>
    <m/>
    <m/>
    <m/>
    <m/>
    <m/>
    <m/>
    <m/>
    <m/>
    <m/>
    <x v="2"/>
    <m/>
    <m/>
    <m/>
    <m/>
    <n v="135970.06500000099"/>
    <n v="454071.25100000203"/>
    <m/>
    <m/>
    <m/>
    <s v="Ja"/>
    <d v="2022-08-02T07:20:20"/>
    <s v="r.thijssen"/>
    <d v="2022-08-03T09:51:04"/>
    <s v="r.thijssen"/>
    <m/>
    <m/>
    <m/>
    <m/>
    <m/>
    <m/>
    <m/>
    <m/>
    <m/>
    <m/>
    <m/>
    <m/>
    <x v="1"/>
  </r>
  <r>
    <m/>
    <s v="95332"/>
    <m/>
    <m/>
    <m/>
    <m/>
    <x v="19"/>
    <m/>
    <m/>
    <m/>
    <m/>
    <m/>
    <m/>
    <m/>
    <m/>
    <m/>
    <x v="2"/>
    <m/>
    <m/>
    <m/>
    <m/>
    <n v="135969.095000003"/>
    <n v="454079.78100000299"/>
    <m/>
    <m/>
    <m/>
    <s v="Ja"/>
    <d v="2022-08-02T07:20:20"/>
    <s v="r.thijssen"/>
    <d v="2022-08-03T09:51:04"/>
    <s v="r.thijssen"/>
    <m/>
    <m/>
    <m/>
    <m/>
    <m/>
    <m/>
    <m/>
    <m/>
    <m/>
    <m/>
    <m/>
    <m/>
    <x v="1"/>
  </r>
  <r>
    <m/>
    <s v="95333"/>
    <m/>
    <m/>
    <m/>
    <m/>
    <x v="19"/>
    <m/>
    <m/>
    <m/>
    <m/>
    <m/>
    <m/>
    <m/>
    <m/>
    <m/>
    <x v="2"/>
    <m/>
    <m/>
    <m/>
    <m/>
    <n v="135966.89500000299"/>
    <n v="454087.73100000201"/>
    <m/>
    <m/>
    <m/>
    <m/>
    <d v="2022-08-02T07:20:20"/>
    <s v="r.thijssen"/>
    <d v="2022-08-03T09:51:04"/>
    <s v="r.thijssen"/>
    <m/>
    <m/>
    <m/>
    <m/>
    <m/>
    <m/>
    <m/>
    <m/>
    <m/>
    <m/>
    <m/>
    <m/>
    <x v="1"/>
  </r>
  <r>
    <m/>
    <s v="95334"/>
    <m/>
    <m/>
    <m/>
    <m/>
    <x v="19"/>
    <m/>
    <m/>
    <m/>
    <m/>
    <m/>
    <m/>
    <m/>
    <m/>
    <m/>
    <x v="2"/>
    <m/>
    <m/>
    <m/>
    <m/>
    <n v="135965.81500000099"/>
    <n v="454096.46100000298"/>
    <m/>
    <m/>
    <m/>
    <m/>
    <d v="2022-08-02T07:20:20"/>
    <s v="r.thijssen"/>
    <d v="2022-08-03T09:51:04"/>
    <s v="r.thijssen"/>
    <m/>
    <m/>
    <m/>
    <m/>
    <m/>
    <m/>
    <m/>
    <m/>
    <m/>
    <m/>
    <m/>
    <m/>
    <x v="1"/>
  </r>
  <r>
    <m/>
    <s v="95335"/>
    <m/>
    <m/>
    <m/>
    <m/>
    <x v="19"/>
    <m/>
    <m/>
    <m/>
    <m/>
    <m/>
    <m/>
    <m/>
    <m/>
    <m/>
    <x v="2"/>
    <m/>
    <m/>
    <m/>
    <m/>
    <n v="135964.85500000001"/>
    <n v="454103.54100000102"/>
    <m/>
    <m/>
    <m/>
    <m/>
    <d v="2022-08-02T07:20:20"/>
    <s v="r.thijssen"/>
    <d v="2022-08-03T09:51:04"/>
    <s v="r.thijssen"/>
    <m/>
    <m/>
    <m/>
    <m/>
    <m/>
    <m/>
    <m/>
    <m/>
    <m/>
    <m/>
    <m/>
    <m/>
    <x v="1"/>
  </r>
  <r>
    <m/>
    <s v="95336"/>
    <m/>
    <m/>
    <m/>
    <m/>
    <x v="19"/>
    <m/>
    <m/>
    <m/>
    <m/>
    <m/>
    <m/>
    <m/>
    <m/>
    <m/>
    <x v="2"/>
    <m/>
    <m/>
    <m/>
    <m/>
    <n v="135967.64500000299"/>
    <n v="454099.96100000298"/>
    <m/>
    <m/>
    <m/>
    <m/>
    <d v="2022-08-02T07:20:20"/>
    <s v="r.thijssen"/>
    <d v="2022-08-03T09:51:04"/>
    <s v="r.thijssen"/>
    <m/>
    <m/>
    <m/>
    <m/>
    <m/>
    <m/>
    <m/>
    <m/>
    <m/>
    <m/>
    <m/>
    <m/>
    <x v="1"/>
  </r>
  <r>
    <m/>
    <s v="95337"/>
    <m/>
    <m/>
    <m/>
    <m/>
    <x v="19"/>
    <m/>
    <m/>
    <m/>
    <m/>
    <m/>
    <m/>
    <m/>
    <m/>
    <m/>
    <x v="2"/>
    <m/>
    <m/>
    <m/>
    <m/>
    <n v="135968.19500000001"/>
    <n v="454093.29100000102"/>
    <m/>
    <m/>
    <m/>
    <m/>
    <d v="2022-08-02T07:20:20"/>
    <s v="r.thijssen"/>
    <d v="2022-08-03T09:51:04"/>
    <s v="r.thijssen"/>
    <m/>
    <m/>
    <m/>
    <m/>
    <m/>
    <m/>
    <m/>
    <m/>
    <m/>
    <m/>
    <m/>
    <m/>
    <x v="1"/>
  </r>
  <r>
    <m/>
    <s v="95338"/>
    <m/>
    <m/>
    <m/>
    <m/>
    <x v="19"/>
    <m/>
    <m/>
    <m/>
    <m/>
    <m/>
    <m/>
    <m/>
    <m/>
    <m/>
    <x v="2"/>
    <m/>
    <m/>
    <m/>
    <m/>
    <n v="135969.85500000001"/>
    <n v="454084.74099999998"/>
    <m/>
    <m/>
    <m/>
    <s v="Ja"/>
    <d v="2022-08-02T07:20:20"/>
    <s v="r.thijssen"/>
    <d v="2022-08-03T09:51:04"/>
    <s v="r.thijssen"/>
    <m/>
    <m/>
    <m/>
    <m/>
    <m/>
    <m/>
    <m/>
    <m/>
    <m/>
    <m/>
    <m/>
    <m/>
    <x v="1"/>
  </r>
  <r>
    <m/>
    <s v="95339"/>
    <m/>
    <m/>
    <m/>
    <m/>
    <x v="19"/>
    <m/>
    <m/>
    <m/>
    <m/>
    <m/>
    <m/>
    <m/>
    <m/>
    <m/>
    <x v="2"/>
    <m/>
    <m/>
    <m/>
    <m/>
    <n v="135971.865000002"/>
    <n v="454075.72100000101"/>
    <m/>
    <m/>
    <m/>
    <s v="Ja"/>
    <d v="2022-08-02T07:20:20"/>
    <s v="r.thijssen"/>
    <d v="2022-08-03T09:51:04"/>
    <s v="r.thijssen"/>
    <m/>
    <m/>
    <m/>
    <m/>
    <m/>
    <m/>
    <m/>
    <m/>
    <m/>
    <m/>
    <m/>
    <m/>
    <x v="1"/>
  </r>
  <r>
    <m/>
    <s v="95340"/>
    <m/>
    <m/>
    <m/>
    <m/>
    <x v="19"/>
    <m/>
    <m/>
    <m/>
    <m/>
    <m/>
    <m/>
    <m/>
    <m/>
    <m/>
    <x v="2"/>
    <m/>
    <m/>
    <m/>
    <m/>
    <n v="135971.85500000001"/>
    <n v="454064.50100000203"/>
    <m/>
    <m/>
    <m/>
    <m/>
    <d v="2022-08-02T07:20:20"/>
    <s v="r.thijssen"/>
    <d v="2022-08-03T09:51:04"/>
    <s v="r.thijssen"/>
    <m/>
    <m/>
    <m/>
    <m/>
    <m/>
    <m/>
    <m/>
    <m/>
    <m/>
    <m/>
    <m/>
    <m/>
    <x v="1"/>
  </r>
  <r>
    <m/>
    <s v="95341"/>
    <m/>
    <m/>
    <m/>
    <m/>
    <x v="19"/>
    <m/>
    <m/>
    <m/>
    <m/>
    <m/>
    <m/>
    <m/>
    <m/>
    <m/>
    <x v="2"/>
    <m/>
    <m/>
    <m/>
    <m/>
    <n v="135971.44500000001"/>
    <n v="454060.911000002"/>
    <m/>
    <m/>
    <m/>
    <m/>
    <d v="2022-08-02T07:20:20"/>
    <s v="r.thijssen"/>
    <d v="2022-08-03T09:51:04"/>
    <s v="r.thijssen"/>
    <m/>
    <m/>
    <m/>
    <m/>
    <m/>
    <m/>
    <m/>
    <m/>
    <m/>
    <m/>
    <m/>
    <m/>
    <x v="1"/>
  </r>
  <r>
    <m/>
    <s v="95343"/>
    <m/>
    <m/>
    <m/>
    <m/>
    <x v="19"/>
    <m/>
    <m/>
    <m/>
    <m/>
    <m/>
    <m/>
    <m/>
    <m/>
    <m/>
    <x v="2"/>
    <m/>
    <m/>
    <m/>
    <m/>
    <n v="135973.73500000301"/>
    <n v="454047.79100000102"/>
    <m/>
    <m/>
    <m/>
    <m/>
    <d v="2022-08-02T07:20:20"/>
    <s v="r.thijssen"/>
    <d v="2022-08-03T09:51:04"/>
    <s v="r.thijssen"/>
    <m/>
    <m/>
    <m/>
    <m/>
    <m/>
    <m/>
    <m/>
    <m/>
    <m/>
    <m/>
    <m/>
    <m/>
    <x v="1"/>
  </r>
  <r>
    <m/>
    <s v="95344"/>
    <m/>
    <m/>
    <m/>
    <m/>
    <x v="19"/>
    <m/>
    <m/>
    <m/>
    <m/>
    <m/>
    <m/>
    <m/>
    <m/>
    <m/>
    <x v="2"/>
    <m/>
    <m/>
    <m/>
    <m/>
    <n v="135974.515000001"/>
    <n v="454058.14100000297"/>
    <m/>
    <m/>
    <m/>
    <m/>
    <d v="2022-08-02T07:20:20"/>
    <s v="r.thijssen"/>
    <d v="2022-08-03T09:51:04"/>
    <s v="r.thijssen"/>
    <m/>
    <m/>
    <m/>
    <m/>
    <m/>
    <m/>
    <m/>
    <m/>
    <m/>
    <m/>
    <m/>
    <m/>
    <x v="1"/>
  </r>
  <r>
    <m/>
    <s v="95346"/>
    <m/>
    <m/>
    <m/>
    <m/>
    <x v="19"/>
    <m/>
    <m/>
    <m/>
    <m/>
    <m/>
    <m/>
    <m/>
    <m/>
    <m/>
    <x v="2"/>
    <m/>
    <m/>
    <m/>
    <m/>
    <n v="135977.615000002"/>
    <n v="454037.53100000299"/>
    <m/>
    <m/>
    <m/>
    <m/>
    <d v="2022-08-02T07:20:20"/>
    <s v="r.thijssen"/>
    <d v="2022-08-03T09:51:04"/>
    <s v="r.thijssen"/>
    <m/>
    <m/>
    <m/>
    <m/>
    <m/>
    <m/>
    <m/>
    <m/>
    <m/>
    <m/>
    <m/>
    <m/>
    <x v="1"/>
  </r>
  <r>
    <m/>
    <s v="95347"/>
    <m/>
    <m/>
    <m/>
    <m/>
    <x v="19"/>
    <m/>
    <m/>
    <m/>
    <m/>
    <m/>
    <m/>
    <m/>
    <m/>
    <m/>
    <x v="2"/>
    <m/>
    <m/>
    <m/>
    <m/>
    <n v="135975.18500000201"/>
    <n v="454041.551000003"/>
    <m/>
    <m/>
    <m/>
    <m/>
    <d v="2022-08-02T07:20:20"/>
    <s v="r.thijssen"/>
    <d v="2022-08-03T09:51:04"/>
    <s v="r.thijssen"/>
    <m/>
    <m/>
    <m/>
    <m/>
    <m/>
    <m/>
    <m/>
    <m/>
    <m/>
    <m/>
    <m/>
    <m/>
    <x v="1"/>
  </r>
  <r>
    <m/>
    <s v="95348"/>
    <m/>
    <m/>
    <m/>
    <m/>
    <x v="19"/>
    <m/>
    <m/>
    <m/>
    <m/>
    <m/>
    <m/>
    <m/>
    <m/>
    <m/>
    <x v="2"/>
    <m/>
    <m/>
    <m/>
    <m/>
    <n v="135975.35500000001"/>
    <n v="454034.50100000203"/>
    <m/>
    <m/>
    <m/>
    <m/>
    <d v="2022-08-02T07:20:20"/>
    <s v="r.thijssen"/>
    <d v="2022-08-03T09:51:04"/>
    <s v="r.thijssen"/>
    <m/>
    <m/>
    <m/>
    <m/>
    <m/>
    <m/>
    <m/>
    <m/>
    <m/>
    <m/>
    <m/>
    <m/>
    <x v="1"/>
  </r>
  <r>
    <m/>
    <s v="95350"/>
    <m/>
    <m/>
    <m/>
    <m/>
    <x v="19"/>
    <m/>
    <m/>
    <m/>
    <m/>
    <m/>
    <m/>
    <m/>
    <m/>
    <m/>
    <x v="2"/>
    <m/>
    <m/>
    <m/>
    <m/>
    <n v="135976.205000002"/>
    <n v="454028.59100000199"/>
    <m/>
    <m/>
    <m/>
    <m/>
    <d v="2022-08-02T07:20:20"/>
    <s v="r.thijssen"/>
    <d v="2022-08-03T09:51:04"/>
    <s v="r.thijssen"/>
    <m/>
    <m/>
    <m/>
    <m/>
    <m/>
    <m/>
    <m/>
    <m/>
    <m/>
    <m/>
    <m/>
    <m/>
    <x v="1"/>
  </r>
  <r>
    <m/>
    <s v="95351"/>
    <m/>
    <m/>
    <m/>
    <m/>
    <x v="19"/>
    <m/>
    <m/>
    <m/>
    <m/>
    <m/>
    <m/>
    <m/>
    <m/>
    <m/>
    <x v="2"/>
    <m/>
    <m/>
    <m/>
    <m/>
    <n v="135979.42500000101"/>
    <n v="454024.70100000099"/>
    <m/>
    <m/>
    <m/>
    <m/>
    <d v="2022-08-02T07:20:20"/>
    <s v="r.thijssen"/>
    <d v="2022-08-03T09:51:04"/>
    <s v="r.thijssen"/>
    <m/>
    <m/>
    <m/>
    <m/>
    <m/>
    <m/>
    <m/>
    <m/>
    <m/>
    <m/>
    <m/>
    <m/>
    <x v="1"/>
  </r>
  <r>
    <n v="2039"/>
    <s v="BTZ.0113"/>
    <s v="BTZ.0113"/>
    <s v="Gleditsia triacanthos 'Sunburst'"/>
    <s v="Valse Christusdoorn"/>
    <n v="1"/>
    <x v="20"/>
    <n v="8"/>
    <n v="5.0175999999999998"/>
    <s v="8 x de stamdiameter"/>
    <n v="20.617599999999999"/>
    <n v="15.6"/>
    <s v="20 - 30"/>
    <s v="Beplanting"/>
    <s v="Goed"/>
    <s v="Redelijk"/>
    <x v="1"/>
    <s v="Soort specifiek geschikt"/>
    <m/>
    <s v="eenzijdige kroon"/>
    <m/>
    <n v="136031.082000002"/>
    <n v="453385.933000002"/>
    <s v="309"/>
    <s v="&gt;15 jaar"/>
    <s v="Geen kabels hier. "/>
    <s v="Ja"/>
    <d v="2022-08-02T07:20:20"/>
    <s v="r.thijssen"/>
    <d v="2022-08-04T14:53:10"/>
    <s v="r.geerts@terranostra.nu"/>
    <s v="9 -12 m"/>
    <s v="Ja"/>
    <s v="Ja"/>
    <s v="Ja"/>
    <s v="Ja"/>
    <s v="Ja"/>
    <s v="Ja"/>
    <s v="Nee"/>
    <s v="Nee - Omgevingsfactoren"/>
    <m/>
    <s v="Nee"/>
    <m/>
    <x v="0"/>
  </r>
  <r>
    <n v="2074"/>
    <s v="BTZ.0148"/>
    <s v="BTZ.0148"/>
    <s v="Gleditsia triacanthos 'Sunburst'"/>
    <s v="Valse Christusdoorn"/>
    <n v="1"/>
    <x v="20"/>
    <n v="12"/>
    <n v="5.0175999999999998"/>
    <s v="8 x de stamdiameter"/>
    <n v="20.617599999999999"/>
    <n v="15.6"/>
    <s v="20 - 30"/>
    <s v="Beplanting"/>
    <s v="Goed"/>
    <s v="Redelijk"/>
    <x v="1"/>
    <s v="Soort specifiek geschikt"/>
    <s v="alleen in projec"/>
    <m/>
    <m/>
    <n v="135931.62299999999"/>
    <n v="453536.614"/>
    <s v="344"/>
    <s v="&gt;15 jaar"/>
    <s v="Geen kabels hier."/>
    <s v="Ja"/>
    <d v="2022-08-02T07:20:20"/>
    <s v="r.thijssen"/>
    <d v="2022-08-05T05:03:11"/>
    <s v="r.geerts@terranostra.nu"/>
    <s v="9 -12 m"/>
    <s v="Ja"/>
    <s v="Ja"/>
    <s v="Ja"/>
    <s v="Ja"/>
    <s v="Ja"/>
    <s v="Ja"/>
    <s v="Nee"/>
    <s v="Nee - Omgevingsfactoren"/>
    <m/>
    <s v="Nee"/>
    <m/>
    <x v="0"/>
  </r>
  <r>
    <n v="2046"/>
    <s v="BTZ.0120"/>
    <s v="BTZ.0120"/>
    <s v="Gleditsia triacanthos 'Sunburst'"/>
    <s v="Valse Christusdoorn"/>
    <n v="1"/>
    <x v="21"/>
    <n v="8"/>
    <n v="4.6656000000000004"/>
    <s v="8 x de stamdiameter"/>
    <n v="20.065600000000003"/>
    <n v="15.400000000000002"/>
    <s v="20 - 30"/>
    <s v="Verharding"/>
    <s v="Goed"/>
    <s v="Redelijk"/>
    <x v="1"/>
    <s v="Soort specifiek geschikt"/>
    <m/>
    <s v="eenzijdige kroon"/>
    <m/>
    <n v="136018.87200000099"/>
    <n v="453463.22500000102"/>
    <s v="316"/>
    <s v="&gt;15 jaar"/>
    <s v="Geen kabels hier. "/>
    <s v="Ja"/>
    <d v="2022-08-02T07:20:20"/>
    <s v="r.thijssen"/>
    <d v="2022-08-04T14:25:01"/>
    <s v="r.geerts@terranostra.nu"/>
    <s v="9 -12 m"/>
    <s v="Ja"/>
    <s v="Ja"/>
    <s v="Ja"/>
    <s v="Ja"/>
    <s v="Ja"/>
    <s v="Ja"/>
    <s v="Nee"/>
    <s v="Nee - Omgevingsfactoren"/>
    <m/>
    <s v="Nee"/>
    <m/>
    <x v="0"/>
  </r>
  <r>
    <n v="2065"/>
    <s v="BTZ.0139"/>
    <s v="BTZ.0139"/>
    <s v="Gleditsia triacanthos 'Sunburst'"/>
    <s v="Valse Christusdoorn"/>
    <n v="1"/>
    <x v="21"/>
    <n v="10"/>
    <n v="4.6656000000000004"/>
    <s v="8 x de stamdiameter"/>
    <n v="20.065600000000003"/>
    <n v="15.400000000000002"/>
    <s v="20 - 30"/>
    <s v="Beplanting"/>
    <s v="Goed"/>
    <s v="Redelijk"/>
    <x v="1"/>
    <s v="Soort specifiek geschikt"/>
    <s v="alleen in projec"/>
    <m/>
    <m/>
    <n v="135915.79399999999"/>
    <n v="453562.89200000098"/>
    <s v="335"/>
    <s v="&gt;15 jaar"/>
    <s v="Geen kabels hier. "/>
    <s v="Ja"/>
    <d v="2022-08-02T07:20:20"/>
    <s v="r.thijssen"/>
    <d v="2022-08-05T05:03:29"/>
    <s v="r.geerts@terranostra.nu"/>
    <s v="9 -12 m"/>
    <s v="Ja"/>
    <s v="Ja"/>
    <s v="Ja"/>
    <s v="Ja"/>
    <s v="Ja"/>
    <s v="Ja"/>
    <s v="Nee"/>
    <s v="Nee - Omgevingsfactoren"/>
    <m/>
    <s v="Nee"/>
    <m/>
    <x v="0"/>
  </r>
  <r>
    <n v="2090"/>
    <s v="BTZ.0164"/>
    <s v="BTZ.0164"/>
    <s v="Gleditsia triacanthos 'Sunburst'"/>
    <s v="Valse Christusdoorn"/>
    <n v="1"/>
    <x v="21"/>
    <n v="12"/>
    <n v="4.6656000000000004"/>
    <s v="8 x de stamdiameter"/>
    <n v="20.065600000000003"/>
    <n v="15.400000000000002"/>
    <s v="20 - 30"/>
    <s v="Beplanting"/>
    <s v="Goed"/>
    <s v="Redelijk"/>
    <x v="1"/>
    <s v="Soort specifiek geschikt"/>
    <s v="alleen in projec"/>
    <m/>
    <m/>
    <n v="135928.80300000301"/>
    <n v="453604.76800000301"/>
    <s v="360"/>
    <s v="&gt;15 jaar"/>
    <s v="Geen kabels hier. "/>
    <s v="Ja"/>
    <d v="2022-08-02T07:20:20"/>
    <s v="r.thijssen"/>
    <d v="2022-08-05T05:04:01"/>
    <s v="r.geerts@terranostra.nu"/>
    <s v="9 -12 m"/>
    <s v="Ja"/>
    <s v="Ja"/>
    <s v="Ja"/>
    <s v="Ja"/>
    <s v="Ja"/>
    <s v="Ja"/>
    <s v="Nee"/>
    <s v="Nee - Omgevingsfactoren"/>
    <m/>
    <s v="Nee"/>
    <m/>
    <x v="0"/>
  </r>
  <r>
    <n v="1990"/>
    <s v="BTZ.0059"/>
    <s v="BTZ.0059"/>
    <s v="Gleditsia triacanthos 'Skyline'"/>
    <s v="Valse Christusdoorn"/>
    <n v="1"/>
    <x v="22"/>
    <n v="10"/>
    <n v="4.3263999999999996"/>
    <s v="8 x de stamdiameter"/>
    <n v="19.526399999999999"/>
    <n v="15.2"/>
    <s v="20 - 30"/>
    <s v="Verharding"/>
    <s v="Redelijk"/>
    <s v="Redelijk"/>
    <x v="1"/>
    <s v="Soort specifiek geschikt"/>
    <m/>
    <m/>
    <m/>
    <n v="135912.333000001"/>
    <n v="453415.812000003"/>
    <s v="260"/>
    <s v="&gt;15 jaar"/>
    <s v="Geen kabels hier. "/>
    <s v="Ja"/>
    <d v="2022-08-02T07:20:20"/>
    <s v="r.thijssen"/>
    <d v="2022-08-04T14:00:28"/>
    <s v="r.geerts@terranostra.nu"/>
    <s v="9 -12 m"/>
    <s v="Ja"/>
    <s v="Ja"/>
    <s v="Ja"/>
    <s v="Ja"/>
    <s v="Ja"/>
    <s v="Ja"/>
    <s v="Nee"/>
    <s v="Nee - Omgevingsfactoren"/>
    <m/>
    <s v="Nee"/>
    <m/>
    <x v="0"/>
  </r>
  <r>
    <n v="2045"/>
    <s v="BTZ.0119"/>
    <s v="BTZ.0119"/>
    <s v="Gleditsia triacanthos 'Sunburst'"/>
    <s v="Valse Christusdoorn"/>
    <n v="1"/>
    <x v="22"/>
    <n v="8"/>
    <n v="4.3263999999999996"/>
    <s v="8 x de stamdiameter"/>
    <n v="19.526399999999999"/>
    <n v="15.2"/>
    <s v="20 - 30"/>
    <s v="Verharding"/>
    <s v="Goed"/>
    <s v="Redelijk"/>
    <x v="1"/>
    <s v="Soort specifiek geschikt"/>
    <m/>
    <s v="eenzijdige kroon"/>
    <m/>
    <n v="136019.62200000099"/>
    <n v="453456.22300000099"/>
    <s v="315"/>
    <s v="&gt;15 jaar"/>
    <s v="Geen kabels hier. "/>
    <s v="Ja"/>
    <d v="2022-08-02T07:20:20"/>
    <s v="r.thijssen"/>
    <d v="2022-08-04T14:25:01"/>
    <s v="r.geerts@terranostra.nu"/>
    <s v="9 -12 m"/>
    <s v="Ja"/>
    <s v="Ja"/>
    <s v="Ja"/>
    <s v="Ja"/>
    <s v="Ja"/>
    <s v="Ja"/>
    <s v="Nee"/>
    <s v="Nee - Omgevingsfactoren"/>
    <m/>
    <s v="Nee"/>
    <m/>
    <x v="0"/>
  </r>
  <r>
    <n v="1989"/>
    <s v="BTZ.0058"/>
    <s v="BTZ.0058"/>
    <s v="Gleditsia triacanthos 'Skyline'"/>
    <s v="Valse Christusdoorn"/>
    <n v="1"/>
    <x v="23"/>
    <n v="10"/>
    <n v="4"/>
    <s v="8 x de stamdiameter"/>
    <n v="19"/>
    <n v="15"/>
    <s v="20 - 30"/>
    <s v="Verharding"/>
    <s v="Redelijk"/>
    <s v="Redelijk"/>
    <x v="1"/>
    <s v="Soort specifiek geschikt"/>
    <m/>
    <m/>
    <m/>
    <n v="135913.37100000301"/>
    <n v="453410.80499999999"/>
    <s v="259"/>
    <s v="&gt;15 jaar"/>
    <s v="Geen kabels hier. "/>
    <s v="Ja"/>
    <d v="2022-08-02T07:20:20"/>
    <s v="r.thijssen"/>
    <d v="2022-08-04T14:00:28"/>
    <s v="r.geerts@terranostra.nu"/>
    <s v="9 -12 m"/>
    <s v="Ja"/>
    <s v="Ja"/>
    <s v="Ja"/>
    <s v="Ja"/>
    <s v="Ja"/>
    <s v="Ja"/>
    <s v="Nee"/>
    <s v="Nee - Omgevingsfactoren"/>
    <m/>
    <s v="Nee"/>
    <m/>
    <x v="0"/>
  </r>
  <r>
    <n v="2070"/>
    <s v="BTZ.0144"/>
    <s v="BTZ.0144"/>
    <s v="Gleditsia triacanthos 'Sunburst'"/>
    <s v="Valse Christusdoorn"/>
    <n v="1"/>
    <x v="23"/>
    <n v="10"/>
    <n v="4"/>
    <s v="8 x de stamdiameter"/>
    <n v="19"/>
    <n v="15"/>
    <s v="20 - 30"/>
    <s v="Beplanting"/>
    <s v="Goed"/>
    <s v="Redelijk"/>
    <x v="1"/>
    <s v="Soort specifiek geschikt"/>
    <s v="alleen in projec"/>
    <m/>
    <m/>
    <n v="135948.94000000099"/>
    <n v="453573.83200000197"/>
    <s v="340"/>
    <s v="&gt;15 jaar"/>
    <s v="Geen kabels hier."/>
    <s v="Ja"/>
    <d v="2022-08-02T07:20:20"/>
    <s v="r.thijssen"/>
    <d v="2022-08-05T05:03:29"/>
    <s v="r.geerts@terranostra.nu"/>
    <s v="9 -12 m"/>
    <s v="Ja"/>
    <s v="Ja"/>
    <s v="Ja"/>
    <s v="Ja"/>
    <s v="Ja"/>
    <s v="Ja"/>
    <s v="Nee"/>
    <s v="Nee - Omgevingsfactoren"/>
    <m/>
    <s v="Nee"/>
    <m/>
    <x v="0"/>
  </r>
  <r>
    <n v="2093"/>
    <s v="BTZ.0167"/>
    <s v="BTZ.0167"/>
    <s v="Gleditsia triacanthos 'Sunburst'"/>
    <s v="Valse Christusdoorn"/>
    <n v="1"/>
    <x v="23"/>
    <n v="12"/>
    <n v="4"/>
    <s v="8 x de stamdiameter"/>
    <n v="19"/>
    <n v="15"/>
    <s v="20 - 30"/>
    <s v="Beplanting"/>
    <s v="Goed"/>
    <s v="Redelijk"/>
    <x v="1"/>
    <s v="Soort specifiek geschikt"/>
    <s v="alleen in projec"/>
    <m/>
    <m/>
    <n v="135913.490000002"/>
    <n v="453603.21500000003"/>
    <s v="363"/>
    <s v="&gt;15 jaar"/>
    <s v="Geen kabels hier. "/>
    <s v="Ja"/>
    <d v="2022-08-02T07:20:20"/>
    <s v="r.thijssen"/>
    <d v="2022-08-05T05:04:01"/>
    <s v="r.geerts@terranostra.nu"/>
    <s v="9 -12 m"/>
    <s v="Ja"/>
    <s v="Ja"/>
    <s v="Ja"/>
    <s v="Ja"/>
    <s v="Ja"/>
    <s v="Ja"/>
    <s v="Nee"/>
    <s v="Nee - Omgevingsfactoren"/>
    <m/>
    <s v="Nee"/>
    <m/>
    <x v="0"/>
  </r>
  <r>
    <n v="1787"/>
    <s v="95490"/>
    <s v="95490"/>
    <s v="Acer pseudoplatanus"/>
    <s v="Gewone esdoorn"/>
    <n v="1"/>
    <x v="24"/>
    <n v="8"/>
    <n v="3.6863999999999999"/>
    <s v="8 x de stamdiameter"/>
    <n v="18.4864"/>
    <n v="14.8"/>
    <s v="20 - 30"/>
    <s v="Gras"/>
    <s v="Redelijk"/>
    <s v="Redelijk"/>
    <x v="1"/>
    <s v="riool en kabel buiten kl"/>
    <s v="Eenzijdige kroon"/>
    <s v="plakoksel"/>
    <s v="scheefgroei"/>
    <n v="136081.970700003"/>
    <n v="453278.53680000099"/>
    <s v="57"/>
    <s v="&gt;15 jaar"/>
    <m/>
    <m/>
    <d v="2022-08-02T07:20:20"/>
    <s v="r.thijssen"/>
    <d v="2022-08-05T14:39:08"/>
    <s v="r.geerts@terranostra.nu"/>
    <s v="9 -12 m"/>
    <s v="Ja"/>
    <s v="Ja"/>
    <s v="Ja"/>
    <s v="Ja"/>
    <s v="Ja"/>
    <s v="Ja"/>
    <s v="Nee"/>
    <s v="Nee - Omgevingsfactoren"/>
    <m/>
    <s v="Ja"/>
    <s v="Riolering zuidzijde handhaven en volschuimen."/>
    <x v="0"/>
  </r>
  <r>
    <n v="2089"/>
    <s v="BTZ.0163"/>
    <s v="BTZ.0163"/>
    <s v="Gleditsia triacanthos 'Sunburst'"/>
    <s v="Valse Christusdoorn"/>
    <n v="1"/>
    <x v="24"/>
    <n v="10"/>
    <n v="3.6863999999999999"/>
    <s v="8 x de stamdiameter"/>
    <n v="18.4864"/>
    <n v="14.8"/>
    <s v="20 - 30"/>
    <s v="Beplanting"/>
    <s v="Goed"/>
    <s v="Redelijk"/>
    <x v="1"/>
    <s v="Soort specifiek geschikt"/>
    <s v="alleen in projec"/>
    <m/>
    <m/>
    <n v="135940.21600000199"/>
    <n v="453601.80600000202"/>
    <s v="359"/>
    <s v="&gt;15 jaar"/>
    <s v="Geen kabels hier. "/>
    <s v="Ja"/>
    <d v="2022-08-02T07:20:20"/>
    <s v="r.thijssen"/>
    <d v="2022-08-05T05:04:01"/>
    <s v="r.geerts@terranostra.nu"/>
    <s v="9 -12 m"/>
    <s v="Ja"/>
    <s v="Ja"/>
    <s v="Ja"/>
    <s v="Ja"/>
    <s v="Ja"/>
    <s v="Ja"/>
    <s v="Nee"/>
    <s v="Nee - Omgevingsfactoren"/>
    <m/>
    <s v="Nee"/>
    <m/>
    <x v="0"/>
  </r>
  <r>
    <n v="2047"/>
    <s v="BTZ.0121"/>
    <s v="BTZ.0121"/>
    <s v="Gleditsia triacanthos 'Sunburst'"/>
    <s v="Valse Christusdoorn"/>
    <n v="1"/>
    <x v="25"/>
    <n v="8"/>
    <n v="3.3856000000000002"/>
    <s v="8 x de stamdiameter"/>
    <n v="17.985600000000002"/>
    <n v="14.600000000000001"/>
    <s v="20 - 30"/>
    <s v="Verharding"/>
    <s v="Goed"/>
    <s v="Redelijk"/>
    <x v="1"/>
    <s v="Soort specifiek geschikt"/>
    <m/>
    <s v="eenzijdige kroon"/>
    <m/>
    <n v="136015.047000002"/>
    <n v="453466.60000000102"/>
    <s v="317"/>
    <s v="&gt;15 jaar"/>
    <s v="Geen kabels hier. "/>
    <s v="Ja"/>
    <d v="2022-08-02T07:20:20"/>
    <s v="r.thijssen"/>
    <d v="2022-08-04T14:25:01"/>
    <s v="r.geerts@terranostra.nu"/>
    <s v="9 -12 m"/>
    <s v="Ja"/>
    <s v="Ja"/>
    <s v="Ja"/>
    <s v="Ja"/>
    <s v="Ja"/>
    <s v="Ja"/>
    <s v="Nee"/>
    <s v="Nee - Omgevingsfactoren"/>
    <m/>
    <s v="Nee"/>
    <m/>
    <x v="0"/>
  </r>
  <r>
    <n v="2088"/>
    <s v="BTZ.0162"/>
    <s v="BTZ.0162"/>
    <s v="Gleditsia triacanthos 'Sunburst'"/>
    <s v="Valse Christusdoorn"/>
    <n v="1"/>
    <x v="25"/>
    <n v="10"/>
    <n v="3.3856000000000002"/>
    <s v="8 x de stamdiameter"/>
    <n v="17.985600000000002"/>
    <n v="14.600000000000001"/>
    <s v="20 - 30"/>
    <s v="Beplanting"/>
    <s v="Goed"/>
    <s v="Redelijk"/>
    <x v="1"/>
    <s v="Soort specifiek geschikt"/>
    <s v="alleen in projec"/>
    <m/>
    <m/>
    <n v="135946.68100000199"/>
    <n v="453602.709000003"/>
    <s v="358"/>
    <s v="&gt;15 jaar"/>
    <s v="Geen kabels hier. "/>
    <s v="Ja"/>
    <d v="2022-08-02T07:20:20"/>
    <s v="r.thijssen"/>
    <d v="2022-08-05T05:04:01"/>
    <s v="r.geerts@terranostra.nu"/>
    <s v="9 -12 m"/>
    <s v="Ja"/>
    <s v="Ja"/>
    <s v="Ja"/>
    <s v="Ja"/>
    <s v="Ja"/>
    <s v="Ja"/>
    <s v="Nee"/>
    <s v="Nee - Omgevingsfactoren"/>
    <m/>
    <s v="Nee"/>
    <m/>
    <x v="0"/>
  </r>
  <r>
    <n v="2035"/>
    <s v="BTZ.0107"/>
    <s v="BTZ.0107"/>
    <s v="Cornus controversa"/>
    <s v="Reuzenkornoelje"/>
    <n v="3"/>
    <x v="26"/>
    <n v="8"/>
    <n v="2.8224"/>
    <s v="8 x de stamdiameter"/>
    <n v="11.522400000000001"/>
    <n v="8.7000000000000011"/>
    <s v="20 - 30"/>
    <s v="Beplanting"/>
    <s v="Redelijk"/>
    <s v="Redelijk"/>
    <x v="1"/>
    <m/>
    <m/>
    <m/>
    <m/>
    <n v="136050.48300000301"/>
    <n v="453419.56400000298"/>
    <s v="305"/>
    <s v="&gt;15 jaar"/>
    <s v="Bescheiden formaat."/>
    <s v="Ja"/>
    <d v="2022-08-02T07:20:20"/>
    <s v="r.thijssen"/>
    <d v="2022-08-04T14:51:52"/>
    <s v="r.geerts@terranostra.nu"/>
    <s v="6 - 9 m"/>
    <s v="Ja"/>
    <s v="Ja"/>
    <s v="Ja"/>
    <s v="Ja"/>
    <s v="Ja"/>
    <s v="Ja"/>
    <s v="Nee"/>
    <s v="Nee - Omgevingsfactoren"/>
    <m/>
    <s v="Nee"/>
    <m/>
    <x v="0"/>
  </r>
  <r>
    <n v="2091"/>
    <s v="BTZ.0165"/>
    <s v="BTZ.0165"/>
    <s v="Gleditsia triacanthos 'Sunburst'"/>
    <s v="Valse Christusdoorn"/>
    <n v="1"/>
    <x v="27"/>
    <n v="8"/>
    <n v="2.3104"/>
    <s v="8 x de stamdiameter"/>
    <n v="14.2104"/>
    <n v="11.9"/>
    <s v="20 - 30"/>
    <s v="Beplanting"/>
    <s v="Goed"/>
    <s v="Redelijk"/>
    <x v="1"/>
    <s v="Soort specifiek geschikt"/>
    <m/>
    <m/>
    <m/>
    <n v="135921.219000001"/>
    <n v="453599.06100000098"/>
    <s v="361"/>
    <s v="&gt;15 jaar"/>
    <s v="Geen kabels hier. "/>
    <s v="Ja"/>
    <d v="2022-08-02T07:20:20"/>
    <s v="r.thijssen"/>
    <d v="2022-08-05T15:11:44"/>
    <s v="r.geerts@terranostra.nu"/>
    <s v="9 -12 m"/>
    <s v="Ja"/>
    <s v="Ja"/>
    <s v="Ja"/>
    <s v="Ja"/>
    <s v="Ja"/>
    <s v="Ja"/>
    <s v="Nee"/>
    <s v="Nee - Omgevingsfactoren"/>
    <m/>
    <s v="Nee"/>
    <m/>
    <x v="0"/>
  </r>
  <r>
    <n v="2063"/>
    <s v="BTZ.0137"/>
    <s v="BTZ.0137"/>
    <s v="Robinia pseudoacacia"/>
    <s v="Witte acacia"/>
    <n v="1"/>
    <x v="8"/>
    <n v="10"/>
    <n v="13.542400000000001"/>
    <s v="8 x de stamdiameter"/>
    <n v="41.942400000000006"/>
    <n v="28.400000000000006"/>
    <s v="30 - 40"/>
    <s v="Beplanting"/>
    <s v="Redelijk"/>
    <s v="Matig"/>
    <x v="1"/>
    <s v="eenzijdige kluit"/>
    <s v="alleen in projec"/>
    <m/>
    <m/>
    <n v="135894.04399999999"/>
    <n v="453625.10900000099"/>
    <s v="333"/>
    <s v="&gt;15 jaar"/>
    <s v="Boom op de werkgrens. Geen kabels hier. "/>
    <s v="Ja"/>
    <d v="2022-08-02T07:20:20"/>
    <s v="r.thijssen"/>
    <d v="2022-08-04T13:17:32"/>
    <s v="r.geerts@terranostra.nu"/>
    <s v="12 -15 m"/>
    <s v="Ja"/>
    <s v="Ja"/>
    <s v="Ja"/>
    <s v="Ja"/>
    <s v="Ja"/>
    <s v="Nee"/>
    <s v="Nee"/>
    <s v="Nee - omgevingsfactoren - beeldkwaliteit onvoldoende "/>
    <m/>
    <s v="Nee"/>
    <m/>
    <x v="0"/>
  </r>
  <r>
    <n v="1776"/>
    <s v="95470"/>
    <s v="95470"/>
    <s v="Platanus x hispanica"/>
    <s v="Gewone plataan"/>
    <n v="1"/>
    <x v="28"/>
    <n v="14"/>
    <n v="20.702500000000001"/>
    <s v="7 x de stamdiameter"/>
    <n v="69.702500000000001"/>
    <n v="49"/>
    <s v="40 - 50"/>
    <s v="Gras"/>
    <s v="Goed"/>
    <s v="Matig"/>
    <x v="1"/>
    <s v="Kluit in wegprofiel"/>
    <m/>
    <m/>
    <m/>
    <n v="136052.88399999999"/>
    <n v="453232.93100000202"/>
    <s v="46"/>
    <s v="&gt;15 jaar"/>
    <m/>
    <m/>
    <d v="2022-08-02T07:20:20"/>
    <s v="r.thijssen"/>
    <d v="2022-08-04T07:55:34"/>
    <s v="r.geerts@terranostra.nu"/>
    <s v="12 -15 m"/>
    <s v="Ja"/>
    <s v="Ja"/>
    <s v="Ja"/>
    <s v="Ja"/>
    <s v="Ja"/>
    <s v="Nee"/>
    <s v="Nee"/>
    <s v="Nee - omgevingsfactoren - beeldkwaliteit onvoldoende - uitheems  "/>
    <m/>
    <s v="Nee"/>
    <m/>
    <x v="0"/>
  </r>
  <r>
    <n v="2287"/>
    <s v="BTZ.0383"/>
    <s v="BTZ.0383"/>
    <s v="Platanus x hispanica"/>
    <s v="Gewone plataan"/>
    <n v="1"/>
    <x v="29"/>
    <n v="22"/>
    <n v="36.723599999999998"/>
    <s v="6 x de stamdiameter"/>
    <n v="147.7236"/>
    <n v="111"/>
    <s v="50 - 60"/>
    <s v="Beplanting"/>
    <s v="Goed"/>
    <s v="Redelijk"/>
    <x v="1"/>
    <s v="alleen in projectgebied"/>
    <s v="tuien te voorzie"/>
    <m/>
    <m/>
    <n v="135880.533"/>
    <n v="453480.40300000098"/>
    <s v="557"/>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x v="0"/>
  </r>
  <r>
    <n v="2281"/>
    <s v="BTZ.0377"/>
    <s v="BTZ.0377"/>
    <s v="Platanus x hispanica"/>
    <s v="Gewone plataan"/>
    <n v="1"/>
    <x v="30"/>
    <n v="22"/>
    <n v="29.811599999999999"/>
    <s v="6 x de stamdiameter"/>
    <n v="121.7116"/>
    <n v="91.9"/>
    <s v="50 - 60"/>
    <s v="Beplanting"/>
    <s v="Goed"/>
    <s v="Redelijk"/>
    <x v="1"/>
    <s v="alleen in projectgebied"/>
    <s v="tuien te voorzie"/>
    <m/>
    <m/>
    <n v="135841.56000000201"/>
    <n v="453474.75600000098"/>
    <s v="551"/>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x v="0"/>
  </r>
  <r>
    <n v="2282"/>
    <s v="BTZ.0378"/>
    <s v="BTZ.0378"/>
    <s v="Platanus x hispanica"/>
    <s v="Gewone plataan"/>
    <n v="1"/>
    <x v="31"/>
    <n v="22"/>
    <n v="26.625599999999999"/>
    <s v="6 x de stamdiameter"/>
    <n v="105.4256"/>
    <n v="78.800000000000011"/>
    <s v="50 - 60"/>
    <s v="Beplanting"/>
    <s v="Goed"/>
    <s v="Redelijk"/>
    <x v="1"/>
    <s v="alleen in projectgebied"/>
    <s v="tuien te voorzie"/>
    <m/>
    <m/>
    <n v="135847.446000002"/>
    <n v="453475.47100000101"/>
    <s v="552"/>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x v="0"/>
  </r>
  <r>
    <n v="2139"/>
    <s v="BTZ.0217"/>
    <s v="BTZ.0217"/>
    <s v="Platanus x hispanica"/>
    <s v="Gewone plataan"/>
    <n v="1"/>
    <x v="32"/>
    <n v="22"/>
    <n v="27.5625"/>
    <s v="7 x de stamdiameter"/>
    <n v="90.0625"/>
    <n v="62.5"/>
    <s v="50 - 60"/>
    <s v="Verharding"/>
    <s v="Redelijk"/>
    <s v="Redelijk"/>
    <x v="1"/>
    <s v="telecom rand kluit"/>
    <s v="alleen in projec"/>
    <m/>
    <m/>
    <n v="135824.54200000301"/>
    <n v="453700.63300000102"/>
    <s v="409"/>
    <s v="&gt;15 jaar"/>
    <s v="2,3 m tot verharding hartmaat. Telecom rand kluit noordzijde."/>
    <s v="Ja"/>
    <d v="2022-08-02T07:20:20"/>
    <s v="r.thijssen"/>
    <d v="2022-08-04T13:13:39"/>
    <s v="r.geerts@terranostra.nu"/>
    <s v="18 -24 m"/>
    <s v="Ja"/>
    <s v="Ja"/>
    <s v="Ja"/>
    <s v="Ja"/>
    <s v="Ja"/>
    <s v="Nee"/>
    <s v="Nee"/>
    <s v="Nee - Omgevingsfactoren - Uitheems"/>
    <m/>
    <s v="Nee"/>
    <m/>
    <x v="0"/>
  </r>
  <r>
    <n v="2286"/>
    <s v="BTZ.0382"/>
    <s v="BTZ.0382"/>
    <s v="Platanus x hispanica"/>
    <s v="Gewone plataan"/>
    <n v="1"/>
    <x v="33"/>
    <n v="22"/>
    <n v="26.112100000000002"/>
    <s v="7 x de stamdiameter"/>
    <n v="87.212099999999992"/>
    <n v="61.099999999999994"/>
    <s v="50 - 60"/>
    <s v="Beplanting"/>
    <s v="Goed"/>
    <s v="Redelijk"/>
    <x v="1"/>
    <s v="alleen in projectgebied"/>
    <s v="tuien te voorzie"/>
    <m/>
    <m/>
    <n v="135873.693"/>
    <n v="453480.00500000297"/>
    <s v="556"/>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x v="0"/>
  </r>
  <r>
    <n v="2142"/>
    <s v="BTZ.0220"/>
    <s v="BTZ.0220"/>
    <s v="Platanus x hispanica"/>
    <s v="Gewone plataan"/>
    <n v="1"/>
    <x v="34"/>
    <n v="20"/>
    <n v="24.01"/>
    <s v="7 x de stamdiameter"/>
    <n v="83.01"/>
    <n v="59"/>
    <s v="50 - 60"/>
    <s v="Beplanting"/>
    <s v="Redelijk"/>
    <s v="Redelijk"/>
    <x v="1"/>
    <s v="alleen in projectgebied"/>
    <m/>
    <m/>
    <m/>
    <n v="135863.90700000199"/>
    <n v="453694.71400000202"/>
    <s v="412"/>
    <s v="&gt;15 jaar"/>
    <m/>
    <s v="Ja"/>
    <d v="2022-08-02T07:20:20"/>
    <s v="r.thijssen"/>
    <d v="2022-08-04T13:13:39"/>
    <s v="r.geerts@terranostra.nu"/>
    <s v="18 -24 m"/>
    <s v="Ja"/>
    <s v="Ja"/>
    <s v="Ja"/>
    <s v="Ja"/>
    <s v="Ja"/>
    <s v="Nee"/>
    <s v="Nee"/>
    <s v="Nee - Omgevingsfactoren - Uitheems"/>
    <m/>
    <s v="Nee"/>
    <m/>
    <x v="0"/>
  </r>
  <r>
    <n v="2285"/>
    <s v="BTZ.0381"/>
    <s v="BTZ.0381"/>
    <s v="Platanus x hispanica"/>
    <s v="Gewone plataan"/>
    <n v="1"/>
    <x v="5"/>
    <n v="22"/>
    <n v="23.328900000000001"/>
    <s v="7 x de stamdiameter"/>
    <n v="74.72890000000001"/>
    <n v="51.400000000000006"/>
    <s v="50 - 60"/>
    <s v="Beplanting"/>
    <s v="Goed"/>
    <s v="Redelijk"/>
    <x v="1"/>
    <s v="alleen in projectgebied"/>
    <s v="tuien te voorzie"/>
    <m/>
    <m/>
    <n v="135866.614"/>
    <n v="453478.33500000101"/>
    <s v="555"/>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x v="0"/>
  </r>
  <r>
    <n v="2283"/>
    <s v="BTZ.0379"/>
    <s v="BTZ.0379"/>
    <s v="Platanus x hispanica"/>
    <s v="Gewone plataan"/>
    <n v="1"/>
    <x v="35"/>
    <n v="22"/>
    <n v="22.657599999999999"/>
    <s v="7 x de stamdiameter"/>
    <n v="73.457599999999999"/>
    <n v="50.8"/>
    <s v="50 - 60"/>
    <s v="Beplanting"/>
    <s v="Goed"/>
    <s v="Redelijk"/>
    <x v="1"/>
    <s v="alleen in projectgebied"/>
    <s v="tuien te voorzie"/>
    <m/>
    <m/>
    <n v="135854.76300000001"/>
    <n v="453476.58500000101"/>
    <s v="553"/>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x v="0"/>
  </r>
  <r>
    <n v="2284"/>
    <s v="BTZ.0380"/>
    <s v="BTZ.0380"/>
    <s v="Platanus x hispanica"/>
    <s v="Gewone plataan"/>
    <n v="1"/>
    <x v="36"/>
    <n v="22"/>
    <n v="21.996099999999998"/>
    <s v="7 x de stamdiameter"/>
    <n v="72.196100000000001"/>
    <n v="50.2"/>
    <s v="50 - 60"/>
    <s v="Beplanting"/>
    <s v="Goed"/>
    <s v="Redelijk"/>
    <x v="1"/>
    <s v="alleen in projectgebied"/>
    <s v="tuien te voorzie"/>
    <m/>
    <m/>
    <n v="135860.967"/>
    <n v="453477.46000000101"/>
    <s v="554"/>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x v="0"/>
  </r>
  <r>
    <n v="2141"/>
    <s v="BTZ.0219"/>
    <s v="BTZ.0219"/>
    <s v="Platanus x hispanica"/>
    <s v="Gewone plataan"/>
    <n v="1"/>
    <x v="37"/>
    <n v="16"/>
    <n v="17.64"/>
    <s v="7 x de stamdiameter"/>
    <n v="63.64"/>
    <n v="46"/>
    <s v="50 - 60"/>
    <s v="Verharding"/>
    <s v="Redelijk"/>
    <s v="Redelijk"/>
    <x v="1"/>
    <s v="alleen in projectgebied"/>
    <m/>
    <m/>
    <m/>
    <n v="135855.058000002"/>
    <n v="453698.83100000001"/>
    <s v="411"/>
    <s v="&gt;15 jaar"/>
    <m/>
    <s v="Ja"/>
    <d v="2022-08-02T07:20:20"/>
    <s v="r.thijssen"/>
    <d v="2022-08-04T13:13:39"/>
    <s v="r.geerts@terranostra.nu"/>
    <s v="18 -24 m"/>
    <s v="Ja"/>
    <s v="Ja"/>
    <s v="Ja"/>
    <s v="Ja"/>
    <s v="Ja"/>
    <s v="Nee"/>
    <s v="Nee"/>
    <s v="Nee - Omgevingsfactoren - Uitheems"/>
    <m/>
    <s v="Nee"/>
    <m/>
    <x v="0"/>
  </r>
  <r>
    <n v="2138"/>
    <s v="BTZ.0216"/>
    <s v="BTZ.0216"/>
    <s v="Platanus x hispanica"/>
    <s v="Gewone plataan"/>
    <n v="1"/>
    <x v="38"/>
    <n v="22"/>
    <n v="15.9201"/>
    <s v="7 x de stamdiameter"/>
    <n v="54.420099999999998"/>
    <n v="38.5"/>
    <s v="50 - 60"/>
    <s v="Verharding"/>
    <s v="Goed"/>
    <s v="Goed"/>
    <x v="1"/>
    <s v="check verplantmoment"/>
    <s v="alleen in projec"/>
    <m/>
    <m/>
    <n v="135820.85800000301"/>
    <n v="453692.90400000301"/>
    <s v="408"/>
    <s v="&gt;15 jaar"/>
    <s v="Vogelnest"/>
    <s v="Ja"/>
    <d v="2022-08-02T07:20:20"/>
    <s v="r.thijssen"/>
    <d v="2022-08-04T13:13:39"/>
    <s v="r.geerts@terranostra.nu"/>
    <s v="18 -24 m"/>
    <s v="Ja"/>
    <s v="Ja"/>
    <s v="Ja"/>
    <s v="Ja"/>
    <s v="Ja"/>
    <s v="Nee"/>
    <s v="Nee"/>
    <s v="Nee - Omgevingsfactoren - Uitheems"/>
    <m/>
    <s v="Nee"/>
    <m/>
    <x v="0"/>
  </r>
  <r>
    <n v="1778"/>
    <s v="95472"/>
    <s v="95472"/>
    <s v="Platanus x hispanica"/>
    <s v="Gewone plataan"/>
    <n v="1"/>
    <x v="6"/>
    <n v="16"/>
    <n v="13.249599999999999"/>
    <s v="7 x de stamdiameter"/>
    <n v="49.249600000000001"/>
    <n v="36"/>
    <s v="40 - 50"/>
    <s v="Gras"/>
    <s v="Goed"/>
    <s v="Redelijk"/>
    <x v="1"/>
    <s v="Kluit in wegprofiel"/>
    <m/>
    <m/>
    <m/>
    <n v="136077.44900000101"/>
    <n v="453235.99700000102"/>
    <s v="48"/>
    <s v="&gt;15 jaar"/>
    <s v="Opdruk asfalt, verspreid extensief"/>
    <m/>
    <d v="2022-08-02T07:20:20"/>
    <s v="r.thijssen"/>
    <d v="2022-08-04T07:55:34"/>
    <s v="r.geerts@terranostra.nu"/>
    <s v="15 -18 m"/>
    <s v="Ja"/>
    <s v="Ja"/>
    <s v="Ja"/>
    <s v="Ja"/>
    <s v="Nee"/>
    <s v="Nee"/>
    <s v="Nee"/>
    <s v="Nee - Omgevingsfactoren - Uitheems"/>
    <m/>
    <s v="Nee"/>
    <m/>
    <x v="0"/>
  </r>
  <r>
    <n v="2137"/>
    <s v="BTZ.0215"/>
    <s v="BTZ.0215"/>
    <s v="Platanus x hispanica"/>
    <s v="Gewone plataan"/>
    <n v="1"/>
    <x v="2"/>
    <n v="12"/>
    <n v="8.2943999999999996"/>
    <s v="8 x de stamdiameter"/>
    <n v="29.0944"/>
    <n v="20.8"/>
    <s v="30 - 40"/>
    <s v="Verharding"/>
    <s v="Redelijk"/>
    <s v="Goed"/>
    <x v="1"/>
    <s v="alleen in projectgebied"/>
    <m/>
    <m/>
    <m/>
    <n v="135817.297000002"/>
    <n v="453685.19000000099"/>
    <s v="407"/>
    <s v="&gt;15 jaar"/>
    <s v="Scheefgroei"/>
    <s v="Ja"/>
    <d v="2022-08-02T07:20:20"/>
    <s v="r.thijssen"/>
    <d v="2022-08-04T13:13:39"/>
    <s v="r.geerts@terranostra.nu"/>
    <s v="18 -24 m"/>
    <s v="Ja"/>
    <s v="Ja"/>
    <s v="Ja"/>
    <s v="Ja"/>
    <s v="Ja"/>
    <s v="Nee"/>
    <s v="Nee"/>
    <s v="Nee - Omgevingsfactoren - Uitheems"/>
    <m/>
    <s v="Nee"/>
    <m/>
    <x v="0"/>
  </r>
  <r>
    <n v="2231"/>
    <s v="BTZ.0319"/>
    <s v="BTZ.0319"/>
    <s v="Eucalyptus globulus"/>
    <s v="Gomboom"/>
    <n v="1"/>
    <x v="18"/>
    <n v="18"/>
    <n v="5.76"/>
    <s v="8 x de stamdiameter"/>
    <n v="24.759999999999998"/>
    <n v="19"/>
    <s v="30-40"/>
    <s v="Beplanting"/>
    <s v="Goed"/>
    <s v="Goed"/>
    <x v="1"/>
    <s v="kluitondersteuning"/>
    <s v="particulier"/>
    <m/>
    <m/>
    <n v="136001.62299999999"/>
    <n v="453601.76900000102"/>
    <s v="501"/>
    <s v="&gt;15 jaar"/>
    <s v="Meerstammig, bamboe in kluit. 2 hoofdstammen. Doorsnee dikste is 30 cm. Stroppen gaat niet. Verplantervaring met soort ontbreekt."/>
    <s v="Ja"/>
    <d v="2022-08-02T07:20:20"/>
    <s v="r.thijssen"/>
    <d v="2022-08-05T05:14:15"/>
    <s v="r.geerts@terranostra.nu"/>
    <s v="12 -15 m"/>
    <s v="Ja"/>
    <s v="Ja"/>
    <s v="Ja"/>
    <s v="Ja"/>
    <s v="Ja"/>
    <s v="Ja"/>
    <s v="Nee"/>
    <s v="Nee - Omgevingsfactoren - Uitheems"/>
    <s v="Meerstammig, kluit ondersteunen plus stammen onderling zekeren bij oppakken. Exoot."/>
    <s v="Nee"/>
    <m/>
    <x v="0"/>
  </r>
  <r>
    <n v="2062"/>
    <s v="BTZ.0136"/>
    <s v="BTZ.0136"/>
    <s v="Robinia pseudoacacia"/>
    <s v="Witte acacia"/>
    <n v="1"/>
    <x v="9"/>
    <n v="10"/>
    <n v="12.96"/>
    <s v="8 x de stamdiameter"/>
    <n v="40.96"/>
    <n v="28"/>
    <s v="30 - 40"/>
    <s v="Beplanting"/>
    <s v="Redelijk"/>
    <s v="Matig"/>
    <x v="1"/>
    <s v="eenzijdige kluit"/>
    <s v="alleen in projec"/>
    <m/>
    <m/>
    <n v="135895.73600000099"/>
    <n v="453612.71900000097"/>
    <s v="332"/>
    <s v="&gt;15 jaar"/>
    <s v="Boom op de werkgrens. Geen kabels hier. "/>
    <s v="Ja"/>
    <d v="2022-08-02T07:20:20"/>
    <s v="r.thijssen"/>
    <d v="2022-08-04T13:17:59"/>
    <s v="r.geerts@terranostra.nu"/>
    <s v="12 -15 m"/>
    <s v="Ja"/>
    <s v="Ja"/>
    <s v="Ja"/>
    <s v="Ja"/>
    <s v="Ja"/>
    <s v="Nee"/>
    <s v="Nee"/>
    <s v="Nee - omgevingsfactoren- beeldkwaliteit onvoldoende "/>
    <m/>
    <s v="Nee"/>
    <m/>
    <x v="0"/>
  </r>
  <r>
    <n v="1777"/>
    <s v="95471"/>
    <s v="95471"/>
    <s v="Platanus x hispanica"/>
    <s v="Gewone plataan"/>
    <n v="1"/>
    <x v="15"/>
    <n v="10"/>
    <n v="7.3983999999999996"/>
    <s v="8 x de stamdiameter"/>
    <n v="27.598399999999998"/>
    <n v="20.2"/>
    <s v="20-30"/>
    <s v="Gras"/>
    <s v="Goed"/>
    <s v="Matig"/>
    <x v="1"/>
    <s v="Kluit in wegprofiel"/>
    <m/>
    <m/>
    <m/>
    <n v="136065.28700000001"/>
    <n v="453234.444000002"/>
    <s v="47"/>
    <s v="&gt;15 jaar"/>
    <s v="Opdruk asfalt, verspreid extensief"/>
    <m/>
    <d v="2022-08-02T07:20:20"/>
    <s v="r.thijssen"/>
    <d v="2022-08-04T07:55:34"/>
    <s v="r.geerts@terranostra.nu"/>
    <s v="9 -12 m"/>
    <s v="Ja"/>
    <s v="Ja"/>
    <s v="Ja"/>
    <s v="Ja"/>
    <s v="Ja"/>
    <s v="Nee"/>
    <s v="Nee"/>
    <s v="Nee - omgevingsfactoren- beeldkwaliteit onvoldoende - uitheems "/>
    <m/>
    <s v="Nee"/>
    <m/>
    <x v="0"/>
  </r>
  <r>
    <n v="1651"/>
    <m/>
    <s v="TN_13"/>
    <s v="Ulmus"/>
    <s v="Iep"/>
    <m/>
    <x v="39"/>
    <m/>
    <n v="1.44"/>
    <m/>
    <m/>
    <m/>
    <s v="10-20"/>
    <s v="Verharding"/>
    <s v="Dood"/>
    <s v="Slecht"/>
    <x v="1"/>
    <s v="Dood"/>
    <m/>
    <m/>
    <m/>
    <m/>
    <m/>
    <s v="817"/>
    <s v="Dood"/>
    <s v="Broedboom IPZ vellen! Hoog infectierisico"/>
    <m/>
    <d v="2022-08-02T07:20:20"/>
    <s v="r.thijssen"/>
    <d v="2022-08-05T14:27:55"/>
    <s v="r.geerts@terranostra.nu"/>
    <m/>
    <m/>
    <m/>
    <m/>
    <m/>
    <m/>
    <m/>
    <m/>
    <m/>
    <m/>
    <s v="Ja"/>
    <s v="Geen, boom is dood"/>
    <x v="0"/>
  </r>
  <r>
    <n v="2037"/>
    <s v="BTZ.0109"/>
    <s v="BTZ.0109"/>
    <s v="Cornus controversa"/>
    <s v="Reuzenkornoelje"/>
    <n v="3"/>
    <x v="40"/>
    <n v="6"/>
    <n v="1.2544"/>
    <s v="8 x de stamdiameter"/>
    <n v="7.1544000000000008"/>
    <n v="5.9"/>
    <s v="20 - 30"/>
    <s v="Beplanting"/>
    <s v="Redelijk"/>
    <s v="Redelijk"/>
    <x v="3"/>
    <m/>
    <m/>
    <s v="eenzijdige kroon"/>
    <m/>
    <n v="136052.49300000101"/>
    <n v="453417.28499999997"/>
    <s v="307"/>
    <s v="&gt;15 jaar"/>
    <s v="Bescheiden formaat."/>
    <s v="Ja"/>
    <d v="2022-08-02T07:20:20"/>
    <s v="r.thijssen"/>
    <d v="2022-08-04T14:51:52"/>
    <s v="r.geerts@terranostra.nu"/>
    <s v="6 - 9 m"/>
    <s v="Ja"/>
    <s v="Ja"/>
    <s v="Ja"/>
    <s v="Ja"/>
    <s v="Ja"/>
    <s v="Ja"/>
    <s v="Ja"/>
    <m/>
    <m/>
    <s v="Nee"/>
    <m/>
    <x v="0"/>
  </r>
  <r>
    <n v="1658"/>
    <m/>
    <s v="TN_20"/>
    <s v="Cornus soulangeana "/>
    <s v="Kornoelje"/>
    <n v="3"/>
    <x v="41"/>
    <n v="3"/>
    <n v="0.31359999999999999"/>
    <s v="8 x de stamdiameter"/>
    <n v="5.1635999999999997"/>
    <n v="4.8499999999999996"/>
    <s v="10-20"/>
    <s v="Beplanting"/>
    <s v="Goed"/>
    <s v="Goed"/>
    <x v="3"/>
    <m/>
    <m/>
    <m/>
    <m/>
    <n v="135980.45560000101"/>
    <n v="453412.449900001"/>
    <s v="719"/>
    <s v="&gt;15 jaar"/>
    <s v="Bescheiden formaat."/>
    <s v="Ja"/>
    <d v="2022-08-02T07:20:20"/>
    <s v="r.thijssen"/>
    <d v="2022-08-04T14:17:32"/>
    <s v="r.geerts@terranostra.nu"/>
    <s v="0 - 6 m"/>
    <s v="Ja"/>
    <s v="Ja"/>
    <s v="Ja"/>
    <s v="Ja"/>
    <s v="Ja"/>
    <s v="Ja"/>
    <s v="Ja"/>
    <m/>
    <m/>
    <s v="Nee"/>
    <m/>
    <x v="0"/>
  </r>
  <r>
    <n v="1674"/>
    <m/>
    <s v="TN_36"/>
    <s v="Cornus soulangeana "/>
    <s v="Kornoelje"/>
    <n v="3"/>
    <x v="42"/>
    <n v="2"/>
    <n v="0.51839999999999997"/>
    <s v="8 x de stamdiameter"/>
    <n v="5.4683999999999999"/>
    <n v="4.95"/>
    <s v="10-20"/>
    <s v="Beplanting"/>
    <s v="Goed"/>
    <s v="Goed"/>
    <x v="3"/>
    <m/>
    <m/>
    <m/>
    <m/>
    <n v="135977.99930000299"/>
    <n v="453432.83539999998"/>
    <s v="733"/>
    <s v="&gt;15 jaar"/>
    <s v="Bescheiden formaat."/>
    <s v="Ja"/>
    <d v="2022-08-02T07:20:20"/>
    <s v="r.thijssen"/>
    <d v="2022-08-04T14:18:19"/>
    <s v="r.geerts@terranostra.nu"/>
    <s v="0 - 6 m"/>
    <s v="Ja"/>
    <s v="Ja"/>
    <s v="Ja"/>
    <s v="Ja"/>
    <s v="Ja"/>
    <s v="Ja"/>
    <s v="Ja"/>
    <m/>
    <m/>
    <s v="Nee"/>
    <m/>
    <x v="0"/>
  </r>
  <r>
    <n v="1662"/>
    <m/>
    <s v="TN_24"/>
    <s v="Cornus soulangeana "/>
    <s v="Kornoelje"/>
    <n v="3"/>
    <x v="43"/>
    <n v="2"/>
    <n v="0.92159999999999997"/>
    <s v="8 x de stamdiameter"/>
    <n v="6.6215999999999999"/>
    <n v="5.7"/>
    <s v="10-20"/>
    <s v="Beplanting"/>
    <s v="Goed"/>
    <s v="Goed"/>
    <x v="3"/>
    <m/>
    <m/>
    <m/>
    <m/>
    <n v="135980.6752"/>
    <n v="453418.34400000097"/>
    <s v="725"/>
    <s v="&gt;15 jaar"/>
    <s v="Bescheiden formaat."/>
    <s v="Ja"/>
    <d v="2022-08-02T07:20:20"/>
    <s v="r.thijssen"/>
    <d v="2022-08-04T14:17:32"/>
    <s v="r.geerts@terranostra.nu"/>
    <s v="0 - 6 m"/>
    <s v="Ja"/>
    <s v="Ja"/>
    <s v="Ja"/>
    <s v="Ja"/>
    <s v="Ja"/>
    <s v="Ja"/>
    <s v="Ja"/>
    <m/>
    <m/>
    <s v="Nee"/>
    <m/>
    <x v="0"/>
  </r>
  <r>
    <n v="1676"/>
    <m/>
    <s v="TN_38"/>
    <s v="Corylus avellana ‘Tortuosa’"/>
    <s v="Kronkelhazelaar"/>
    <n v="3"/>
    <x v="44"/>
    <n v="2"/>
    <n v="0.1024"/>
    <s v="8 x de stamdiameter"/>
    <n v="4.8024000000000004"/>
    <n v="4.7"/>
    <s v="0-10"/>
    <s v="Beplanting"/>
    <s v="Goed"/>
    <s v="Goed"/>
    <x v="3"/>
    <m/>
    <m/>
    <m/>
    <m/>
    <n v="136010.50440000001"/>
    <n v="453441.34270000103"/>
    <s v="685"/>
    <s v="&gt;15 jaar"/>
    <s v="Bescheiden formaat."/>
    <s v="Ja"/>
    <d v="2022-08-02T07:20:20"/>
    <s v="r.thijssen"/>
    <d v="2022-08-04T14:38:30"/>
    <s v="r.geerts@terranostra.nu"/>
    <s v="0 - 6 m"/>
    <s v="Ja"/>
    <s v="Ja"/>
    <s v="Ja"/>
    <s v="Ja"/>
    <s v="Ja"/>
    <s v="Ja"/>
    <s v="Ja"/>
    <m/>
    <m/>
    <s v="Nee"/>
    <m/>
    <x v="0"/>
  </r>
  <r>
    <n v="1679"/>
    <m/>
    <s v="TN_41"/>
    <s v="Corylus avellana ‘Tortuosa’"/>
    <s v="Kronkelhazelaar"/>
    <n v="3"/>
    <x v="45"/>
    <n v="2"/>
    <n v="0.16"/>
    <s v="8 x de stamdiameter"/>
    <n v="4.91"/>
    <n v="4.75"/>
    <s v="10-20"/>
    <s v="Beplanting"/>
    <s v="Goed"/>
    <s v="Goed"/>
    <x v="3"/>
    <m/>
    <m/>
    <m/>
    <m/>
    <n v="136021.941300001"/>
    <n v="453443.57740000298"/>
    <s v="703"/>
    <s v="&gt;15 jaar"/>
    <s v="Bescheiden formaat."/>
    <s v="Ja"/>
    <d v="2022-08-02T07:20:20"/>
    <s v="r.thijssen"/>
    <d v="2022-08-04T14:38:30"/>
    <s v="r.geerts@terranostra.nu"/>
    <s v="0 - 6 m"/>
    <s v="Ja"/>
    <s v="Ja"/>
    <s v="Ja"/>
    <s v="Ja"/>
    <s v="Ja"/>
    <s v="Ja"/>
    <s v="Ja"/>
    <m/>
    <m/>
    <s v="Nee"/>
    <m/>
    <x v="0"/>
  </r>
  <r>
    <n v="1660"/>
    <m/>
    <s v="TN_22"/>
    <s v="Thuja occidentalis"/>
    <s v="Levensboom"/>
    <m/>
    <x v="43"/>
    <n v="1"/>
    <n v="0.92159999999999997"/>
    <m/>
    <m/>
    <m/>
    <s v="10-20"/>
    <s v="Beplanting"/>
    <s v="Goed"/>
    <s v="Goed"/>
    <x v="1"/>
    <s v="Soort"/>
    <m/>
    <m/>
    <m/>
    <n v="136041.363500003"/>
    <n v="453418.718900003"/>
    <s v="749"/>
    <s v="&gt;15 jaar"/>
    <m/>
    <s v="Ja"/>
    <d v="2022-08-02T07:20:20"/>
    <s v="r.thijssen"/>
    <d v="2022-08-04T14:50:10"/>
    <s v="r.geerts@terranostra.nu"/>
    <s v="0 - 6 m"/>
    <s v="Nee"/>
    <s v="Ja"/>
    <s v="Ja"/>
    <s v="Ja"/>
    <s v="Ja"/>
    <s v="Ja"/>
    <s v="Ja"/>
    <m/>
    <m/>
    <s v="Nee"/>
    <m/>
    <x v="0"/>
  </r>
  <r>
    <n v="1661"/>
    <m/>
    <s v="TN_23"/>
    <s v="Thuja occidentalis"/>
    <s v="Levensboom"/>
    <m/>
    <x v="46"/>
    <n v="1"/>
    <n v="0.77439999999999998"/>
    <m/>
    <m/>
    <m/>
    <s v="10-20"/>
    <s v="Beplanting"/>
    <s v="Goed"/>
    <s v="Goed"/>
    <x v="1"/>
    <s v="Soort"/>
    <m/>
    <m/>
    <m/>
    <n v="136040.06950000301"/>
    <n v="453417.20970000298"/>
    <s v="739"/>
    <s v="&gt;15 jaar"/>
    <m/>
    <s v="Ja"/>
    <d v="2022-08-02T07:20:20"/>
    <s v="r.thijssen"/>
    <d v="2022-08-04T14:50:10"/>
    <s v="r.geerts@terranostra.nu"/>
    <s v="0 - 6 m"/>
    <s v="Nee"/>
    <s v="Ja"/>
    <s v="Ja"/>
    <s v="Ja"/>
    <s v="Ja"/>
    <s v="Ja"/>
    <s v="Ja"/>
    <m/>
    <m/>
    <s v="Nee"/>
    <m/>
    <x v="0"/>
  </r>
  <r>
    <n v="1677"/>
    <m/>
    <s v="TN_39"/>
    <s v="Corylus avellana ‘Tortuosa’"/>
    <s v="Kronkelhazelaar"/>
    <n v="3"/>
    <x v="47"/>
    <n v="2.5"/>
    <n v="0.40960000000000002"/>
    <s v="8 x de stamdiameter"/>
    <n v="5.3096000000000005"/>
    <n v="4.9000000000000004"/>
    <s v="10-20"/>
    <s v="Beplanting"/>
    <s v="Goed"/>
    <s v="Goed"/>
    <x v="3"/>
    <m/>
    <m/>
    <m/>
    <m/>
    <n v="136016.5711"/>
    <n v="453442.28700000001"/>
    <s v="697"/>
    <s v="&gt;15 jaar"/>
    <s v="Bescheiden formaat."/>
    <s v="Ja"/>
    <d v="2022-08-02T07:20:20"/>
    <s v="r.thijssen"/>
    <d v="2022-08-04T14:38:30"/>
    <s v="r.geerts@terranostra.nu"/>
    <s v="0 - 6 m"/>
    <s v="Ja"/>
    <s v="Ja"/>
    <s v="Ja"/>
    <s v="Ja"/>
    <s v="Ja"/>
    <s v="Ja"/>
    <s v="Ja"/>
    <m/>
    <m/>
    <s v="Nee"/>
    <m/>
    <x v="0"/>
  </r>
  <r>
    <n v="1663"/>
    <m/>
    <s v="TN_25"/>
    <s v="Thuja occidentalis"/>
    <s v="Levensboom"/>
    <m/>
    <x v="43"/>
    <n v="1"/>
    <n v="0.92159999999999997"/>
    <m/>
    <m/>
    <m/>
    <s v="10-20"/>
    <s v="Beplanting"/>
    <s v="Goed"/>
    <s v="Goed"/>
    <x v="1"/>
    <s v="Soort"/>
    <m/>
    <m/>
    <m/>
    <n v="136041.363500003"/>
    <n v="453418.718900003"/>
    <s v="712"/>
    <s v="&gt;15 jaar"/>
    <m/>
    <s v="Ja"/>
    <d v="2022-08-02T07:20:20"/>
    <s v="r.thijssen"/>
    <d v="2022-08-04T14:49:37"/>
    <s v="r.geerts@terranostra.nu"/>
    <s v="0 - 6 m"/>
    <s v="Nee"/>
    <s v="Ja"/>
    <s v="Ja"/>
    <s v="Ja"/>
    <s v="Ja"/>
    <s v="Ja"/>
    <s v="Ja"/>
    <m/>
    <m/>
    <s v="Nee"/>
    <m/>
    <x v="0"/>
  </r>
  <r>
    <n v="1664"/>
    <m/>
    <s v="TN_26"/>
    <s v="Sorbus aucuparia"/>
    <s v="Lijsterbes"/>
    <m/>
    <x v="42"/>
    <n v="1.5"/>
    <n v="0.51839999999999997"/>
    <m/>
    <m/>
    <m/>
    <s v="10-20"/>
    <s v="Beplanting"/>
    <s v="Matig"/>
    <s v="Matig"/>
    <x v="1"/>
    <s v="Soort, conditie"/>
    <m/>
    <m/>
    <m/>
    <n v="135980.56960000101"/>
    <n v="453423.39760000299"/>
    <s v="722"/>
    <s v="10-15 jaar"/>
    <s v="Kroonsterfte "/>
    <s v="Ja"/>
    <d v="2022-08-02T07:20:20"/>
    <s v="r.thijssen"/>
    <d v="2022-08-04T14:20:07"/>
    <s v="r.geerts@terranostra.nu"/>
    <s v="0 - 6 m"/>
    <s v="Nee"/>
    <s v="Nee"/>
    <s v="Ja"/>
    <s v="Ja"/>
    <s v="Ja"/>
    <s v="Ja"/>
    <s v="Ja"/>
    <m/>
    <m/>
    <s v="Nee"/>
    <m/>
    <x v="0"/>
  </r>
  <r>
    <n v="1671"/>
    <m/>
    <s v="TN_33"/>
    <s v="Prunus spp."/>
    <s v="Sierkers"/>
    <m/>
    <x v="48"/>
    <n v="3"/>
    <n v="1.0815999999999999"/>
    <m/>
    <m/>
    <m/>
    <s v="10-20"/>
    <s v="Beplanting"/>
    <s v="Goed"/>
    <s v="Goed"/>
    <x v="1"/>
    <s v="Soort"/>
    <m/>
    <m/>
    <m/>
    <n v="135979.51690000299"/>
    <n v="453431.52660000301"/>
    <s v="746"/>
    <s v="&gt;15 jaar"/>
    <m/>
    <s v="Ja"/>
    <d v="2022-08-02T07:20:20"/>
    <s v="r.thijssen"/>
    <d v="2022-08-05T14:12:39"/>
    <s v="r.geerts@terranostra.nu"/>
    <s v="0 - 6 m"/>
    <s v="Nee"/>
    <s v="Ja"/>
    <s v="Ja"/>
    <s v="Ja"/>
    <s v="Ja"/>
    <s v="Ja"/>
    <s v="Ja"/>
    <m/>
    <m/>
    <s v="Nee"/>
    <m/>
    <x v="0"/>
  </r>
  <r>
    <n v="1675"/>
    <m/>
    <s v="TN_37"/>
    <s v="Prunus serrulata ‘Amanogawa'"/>
    <s v="Zuilsierkers"/>
    <m/>
    <x v="49"/>
    <n v="2"/>
    <n v="1.6384000000000001"/>
    <m/>
    <m/>
    <m/>
    <s v="10-20"/>
    <s v="Beplanting"/>
    <s v="Goed"/>
    <s v="Goed"/>
    <x v="1"/>
    <s v="Soort"/>
    <m/>
    <m/>
    <m/>
    <n v="136006.77490000101"/>
    <n v="453440.98810000002"/>
    <s v="736"/>
    <s v="&gt;15 jaar"/>
    <m/>
    <s v="Ja"/>
    <d v="2022-08-02T07:20:20"/>
    <s v="r.thijssen"/>
    <d v="2022-08-04T14:39:08"/>
    <s v="r.geerts@terranostra.nu"/>
    <s v="0 - 6 m"/>
    <s v="Nee"/>
    <s v="Ja"/>
    <s v="Ja"/>
    <s v="Ja"/>
    <s v="Nee"/>
    <s v="Ja"/>
    <s v="Ja"/>
    <m/>
    <m/>
    <s v="Nee"/>
    <m/>
    <x v="0"/>
  </r>
  <r>
    <n v="1678"/>
    <m/>
    <s v="TN_40"/>
    <s v="Prunus serrulata ‘Amanogawa'"/>
    <s v="Zuilsierkers"/>
    <m/>
    <x v="48"/>
    <n v="3"/>
    <n v="1.0815999999999999"/>
    <m/>
    <m/>
    <m/>
    <s v="10-20"/>
    <s v="Beplanting"/>
    <s v="Goed"/>
    <s v="Goed"/>
    <x v="1"/>
    <s v="Soort"/>
    <m/>
    <m/>
    <m/>
    <n v="136007.57990000001"/>
    <n v="453442.541900001"/>
    <s v="713"/>
    <s v="&gt;15 jaar"/>
    <m/>
    <s v="Ja"/>
    <d v="2022-08-02T07:20:20"/>
    <s v="r.thijssen"/>
    <d v="2022-08-04T14:38:07"/>
    <s v="r.geerts@terranostra.nu"/>
    <s v="0 - 6 m"/>
    <s v="Nee"/>
    <s v="Ja"/>
    <s v="Ja"/>
    <s v="Ja"/>
    <s v="Ja"/>
    <s v="Ja"/>
    <s v="Ja"/>
    <m/>
    <m/>
    <s v="Nee"/>
    <m/>
    <x v="0"/>
  </r>
  <r>
    <n v="1682"/>
    <m/>
    <s v="TN_44"/>
    <s v="Thuja occidentalis"/>
    <s v="Levensboom"/>
    <m/>
    <x v="50"/>
    <n v="1.5"/>
    <n v="0.23039999999999999"/>
    <m/>
    <m/>
    <m/>
    <s v="10-20"/>
    <s v="Beplanting"/>
    <s v="Goed"/>
    <s v="Goed"/>
    <x v="1"/>
    <s v="Soort"/>
    <m/>
    <m/>
    <m/>
    <n v="136042.90500000099"/>
    <n v="453448.06420000299"/>
    <s v="665"/>
    <s v="&gt;15 jaar"/>
    <m/>
    <s v="Ja"/>
    <d v="2022-08-02T07:20:20"/>
    <s v="r.thijssen"/>
    <d v="2022-08-04T14:45:21"/>
    <s v="r.geerts@terranostra.nu"/>
    <s v="0 - 6 m"/>
    <s v="Nee"/>
    <s v="Ja"/>
    <s v="Ja"/>
    <s v="Ja"/>
    <s v="Nee"/>
    <s v="Ja"/>
    <s v="Ja"/>
    <m/>
    <m/>
    <s v="Nee"/>
    <m/>
    <x v="0"/>
  </r>
  <r>
    <n v="1683"/>
    <m/>
    <s v="TN_45"/>
    <s v="Thuja occidentalis"/>
    <s v="Levensboom"/>
    <m/>
    <x v="39"/>
    <n v="4"/>
    <n v="1.44"/>
    <m/>
    <m/>
    <m/>
    <s v="10-20"/>
    <s v="Beplanting"/>
    <s v="Goed"/>
    <s v="Goed"/>
    <x v="1"/>
    <s v="Soortspecifiek"/>
    <s v="kabel hart kluit"/>
    <m/>
    <m/>
    <m/>
    <m/>
    <s v="819"/>
    <s v="&gt;15 jaar"/>
    <m/>
    <m/>
    <d v="2022-08-02T07:20:20"/>
    <s v="r.thijssen"/>
    <d v="2022-08-05T04:15:36"/>
    <s v="r.geerts@terranostra.nu"/>
    <s v="0 - 6 m"/>
    <s v="Nee"/>
    <s v="Ja"/>
    <s v="Ja"/>
    <s v="Ja"/>
    <s v="Nee"/>
    <s v="Ja"/>
    <s v="Ja"/>
    <m/>
    <m/>
    <s v="Nee"/>
    <m/>
    <x v="0"/>
  </r>
  <r>
    <n v="1732"/>
    <s v="BTZ.0210"/>
    <s v="BTZ.0210"/>
    <s v="Acer campestre"/>
    <s v="Veldesdoorn"/>
    <m/>
    <x v="18"/>
    <n v="8"/>
    <n v="5.76"/>
    <m/>
    <m/>
    <m/>
    <s v="30 - 40"/>
    <s v="Beplanting"/>
    <s v="Redelijk"/>
    <s v="Redelijk"/>
    <x v="1"/>
    <s v="LS in kluit"/>
    <s v="Plantverband"/>
    <m/>
    <m/>
    <n v="135955.40500000099"/>
    <n v="453650.43400000001"/>
    <s v="2"/>
    <s v="&gt;15 jaar"/>
    <s v="Telecom op 0,8 m noord"/>
    <s v="Ja"/>
    <d v="2022-08-02T07:20:20"/>
    <s v="r.thijssen"/>
    <d v="2022-08-04T09:48:33"/>
    <s v="r.geerts@terranostra.nu"/>
    <s v="9 -12 m"/>
    <s v="Ja"/>
    <s v="Ja"/>
    <s v="Ja"/>
    <s v="Nee"/>
    <s v="Nee"/>
    <s v="Ja"/>
    <s v="Ja"/>
    <m/>
    <m/>
    <s v="Nee"/>
    <m/>
    <x v="0"/>
  </r>
  <r>
    <n v="1758"/>
    <s v="95409"/>
    <s v="95409"/>
    <s v="Fraxinus excelsior"/>
    <s v="Gewone es"/>
    <m/>
    <x v="51"/>
    <n v="11"/>
    <n v="14.7456"/>
    <m/>
    <m/>
    <m/>
    <s v="30 - 40"/>
    <s v="Gras"/>
    <s v="Redelijk"/>
    <s v="Redelijk"/>
    <x v="1"/>
    <m/>
    <s v="Essentaksterfte"/>
    <m/>
    <m/>
    <n v="136019.515000001"/>
    <n v="453753.96100000298"/>
    <s v="28"/>
    <s v="&gt;15 jaar"/>
    <s v="Riool op 1,1 m en aftak gas op 1 m. Als de Infra-palen op de leidingen staan, gaat hij door het centrum van de kluit heen. zie foto."/>
    <s v="Ja"/>
    <d v="2022-08-02T07:20:20"/>
    <s v="r.thijssen"/>
    <d v="2022-08-04T12:59:34"/>
    <s v="r.thijssen"/>
    <s v="12 -15 m"/>
    <s v="Ja"/>
    <s v="Ja"/>
    <s v="Ja"/>
    <s v="Ja"/>
    <s v="Nee"/>
    <s v="Ja"/>
    <s v="Nee"/>
    <m/>
    <s v="Mogelijk van het riool af te tillen. Gasaftakking komt niet te vervallen lijkt het. Klopt dit wel?"/>
    <s v="Ja"/>
    <s v="Riolering oostzijde handhaven en volschuimen. Gasleiding zuidzijde en elektra oostzijde doorzagen buiten de kluit en eruit trekken. "/>
    <x v="0"/>
  </r>
  <r>
    <n v="1763"/>
    <s v="95414"/>
    <s v="95414"/>
    <s v="Populus canadensis 'Robusta'"/>
    <s v="Canadese populier"/>
    <m/>
    <x v="52"/>
    <n v="26"/>
    <n v="70.56"/>
    <m/>
    <m/>
    <m/>
    <s v="50 - 60"/>
    <s v="Gras"/>
    <s v="Goed"/>
    <s v="Redelijk"/>
    <x v="1"/>
    <s v="Soort"/>
    <m/>
    <m/>
    <m/>
    <n v="136026.765000001"/>
    <n v="453719.21100000298"/>
    <s v="33"/>
    <s v="&gt;15 jaar"/>
    <s v="Elektra kabel plus gas op 1,5 m"/>
    <s v="Ja"/>
    <d v="2022-08-02T07:20:20"/>
    <s v="r.thijssen"/>
    <d v="2022-08-04T08:25:55"/>
    <s v="r.geerts@terranostra.nu"/>
    <s v="18 -24 m"/>
    <s v="Nee"/>
    <s v="Ja"/>
    <s v="Ja"/>
    <s v="Ja"/>
    <s v="Nee"/>
    <s v="Ja"/>
    <s v="Nee"/>
    <m/>
    <m/>
    <s v="Ja"/>
    <s v="Oostzijde elektra 10 kv en gasleiding doorzagen buiten de kluit en eruit trekken."/>
    <x v="0"/>
  </r>
  <r>
    <n v="1764"/>
    <s v="95415"/>
    <s v="95415"/>
    <s v="Fraxinus excelsior"/>
    <s v="Gewone es"/>
    <m/>
    <x v="20"/>
    <n v="8"/>
    <n v="5.0175999999999998"/>
    <m/>
    <m/>
    <m/>
    <s v="30 - 40"/>
    <s v="Gras"/>
    <s v="Goed"/>
    <s v="Matig"/>
    <x v="1"/>
    <m/>
    <s v="Onderstandig"/>
    <m/>
    <m/>
    <n v="136025.275000002"/>
    <n v="453715.29100000102"/>
    <s v="34"/>
    <s v="&gt;15 jaar"/>
    <s v="Onderstandig scheve kroon, maakt niet de beste kandidaat."/>
    <s v="Ja"/>
    <d v="2022-08-02T07:20:20"/>
    <s v="r.thijssen"/>
    <d v="2022-08-04T04:42:24"/>
    <s v="r.geerts@terranostra.nu"/>
    <s v="12 -15 m"/>
    <s v="Ja"/>
    <s v="Ja"/>
    <s v="Ja"/>
    <s v="Nee"/>
    <s v="Ja"/>
    <s v="Ja"/>
    <s v="Ja"/>
    <m/>
    <s v="Te dicht op buurboom. "/>
    <s v="Nee"/>
    <m/>
    <x v="0"/>
  </r>
  <r>
    <m/>
    <s v="96179"/>
    <m/>
    <m/>
    <m/>
    <m/>
    <x v="19"/>
    <m/>
    <m/>
    <m/>
    <m/>
    <m/>
    <m/>
    <m/>
    <m/>
    <m/>
    <x v="2"/>
    <m/>
    <m/>
    <m/>
    <m/>
    <n v="135719.71000000101"/>
    <n v="454262.672000002"/>
    <m/>
    <m/>
    <m/>
    <m/>
    <d v="2022-08-02T07:20:20"/>
    <s v="r.thijssen"/>
    <d v="2022-08-03T09:51:04"/>
    <s v="r.thijssen"/>
    <m/>
    <m/>
    <m/>
    <m/>
    <m/>
    <m/>
    <m/>
    <m/>
    <m/>
    <m/>
    <m/>
    <m/>
    <x v="1"/>
  </r>
  <r>
    <m/>
    <s v="96180"/>
    <m/>
    <m/>
    <m/>
    <m/>
    <x v="19"/>
    <m/>
    <m/>
    <m/>
    <m/>
    <m/>
    <m/>
    <m/>
    <m/>
    <m/>
    <x v="2"/>
    <m/>
    <m/>
    <m/>
    <m/>
    <n v="135733.60700000101"/>
    <n v="454265.51900000102"/>
    <m/>
    <m/>
    <m/>
    <m/>
    <d v="2022-08-02T07:20:20"/>
    <s v="r.thijssen"/>
    <d v="2022-08-03T09:51:04"/>
    <s v="r.thijssen"/>
    <m/>
    <m/>
    <m/>
    <m/>
    <m/>
    <m/>
    <m/>
    <m/>
    <m/>
    <m/>
    <m/>
    <m/>
    <x v="1"/>
  </r>
  <r>
    <m/>
    <s v="96181"/>
    <m/>
    <m/>
    <m/>
    <m/>
    <x v="19"/>
    <m/>
    <m/>
    <m/>
    <m/>
    <m/>
    <m/>
    <m/>
    <m/>
    <m/>
    <x v="2"/>
    <m/>
    <m/>
    <m/>
    <m/>
    <n v="135745.81300000101"/>
    <n v="454267.99900000199"/>
    <m/>
    <m/>
    <m/>
    <m/>
    <d v="2022-08-02T07:20:20"/>
    <s v="r.thijssen"/>
    <d v="2022-08-03T09:51:04"/>
    <s v="r.thijssen"/>
    <m/>
    <m/>
    <m/>
    <m/>
    <m/>
    <m/>
    <m/>
    <m/>
    <m/>
    <m/>
    <m/>
    <m/>
    <x v="1"/>
  </r>
  <r>
    <m/>
    <s v="96182"/>
    <m/>
    <m/>
    <m/>
    <m/>
    <x v="19"/>
    <m/>
    <m/>
    <m/>
    <m/>
    <m/>
    <m/>
    <m/>
    <m/>
    <m/>
    <x v="2"/>
    <m/>
    <m/>
    <m/>
    <m/>
    <n v="135758.272"/>
    <n v="454270.51299999998"/>
    <m/>
    <m/>
    <m/>
    <m/>
    <d v="2022-08-02T07:20:20"/>
    <s v="r.thijssen"/>
    <d v="2022-08-03T09:51:04"/>
    <s v="r.thijssen"/>
    <m/>
    <m/>
    <m/>
    <m/>
    <m/>
    <m/>
    <m/>
    <m/>
    <m/>
    <m/>
    <m/>
    <m/>
    <x v="1"/>
  </r>
  <r>
    <m/>
    <s v="519029"/>
    <m/>
    <m/>
    <m/>
    <m/>
    <x v="19"/>
    <m/>
    <m/>
    <m/>
    <m/>
    <m/>
    <m/>
    <m/>
    <m/>
    <m/>
    <x v="2"/>
    <m/>
    <m/>
    <m/>
    <m/>
    <n v="135937.86100000099"/>
    <n v="454298.28499999997"/>
    <m/>
    <m/>
    <m/>
    <m/>
    <d v="2022-08-02T07:20:20"/>
    <s v="r.thijssen"/>
    <d v="2022-08-03T09:51:04"/>
    <s v="r.thijssen"/>
    <m/>
    <m/>
    <m/>
    <m/>
    <m/>
    <m/>
    <m/>
    <m/>
    <m/>
    <m/>
    <m/>
    <m/>
    <x v="1"/>
  </r>
  <r>
    <m/>
    <s v="519030"/>
    <m/>
    <m/>
    <m/>
    <m/>
    <x v="19"/>
    <m/>
    <m/>
    <m/>
    <m/>
    <m/>
    <m/>
    <m/>
    <m/>
    <m/>
    <x v="2"/>
    <m/>
    <m/>
    <m/>
    <m/>
    <n v="135923.11000000301"/>
    <n v="454293.96900000097"/>
    <m/>
    <m/>
    <m/>
    <m/>
    <d v="2022-08-02T07:20:20"/>
    <s v="r.thijssen"/>
    <d v="2022-08-03T09:51:04"/>
    <s v="r.thijssen"/>
    <m/>
    <m/>
    <m/>
    <m/>
    <m/>
    <m/>
    <m/>
    <m/>
    <m/>
    <m/>
    <m/>
    <m/>
    <x v="1"/>
  </r>
  <r>
    <m/>
    <s v="519031"/>
    <m/>
    <m/>
    <m/>
    <m/>
    <x v="19"/>
    <m/>
    <m/>
    <m/>
    <m/>
    <m/>
    <m/>
    <m/>
    <m/>
    <m/>
    <x v="2"/>
    <m/>
    <m/>
    <m/>
    <m/>
    <n v="135907.788000003"/>
    <n v="454289.24400000297"/>
    <m/>
    <m/>
    <m/>
    <m/>
    <d v="2022-08-02T07:20:20"/>
    <s v="r.thijssen"/>
    <d v="2022-08-03T09:51:04"/>
    <s v="r.thijssen"/>
    <m/>
    <m/>
    <m/>
    <m/>
    <m/>
    <m/>
    <m/>
    <m/>
    <m/>
    <m/>
    <m/>
    <m/>
    <x v="1"/>
  </r>
  <r>
    <m/>
    <s v="519034"/>
    <m/>
    <m/>
    <m/>
    <m/>
    <x v="19"/>
    <m/>
    <m/>
    <m/>
    <m/>
    <m/>
    <m/>
    <m/>
    <m/>
    <m/>
    <x v="2"/>
    <m/>
    <m/>
    <m/>
    <m/>
    <n v="135936.16700000301"/>
    <n v="454309.764000002"/>
    <m/>
    <m/>
    <m/>
    <m/>
    <d v="2022-08-02T07:20:20"/>
    <s v="r.thijssen"/>
    <d v="2022-08-03T09:51:04"/>
    <s v="r.thijssen"/>
    <m/>
    <m/>
    <m/>
    <m/>
    <m/>
    <m/>
    <m/>
    <m/>
    <m/>
    <m/>
    <m/>
    <m/>
    <x v="1"/>
  </r>
  <r>
    <m/>
    <s v="519037"/>
    <m/>
    <m/>
    <m/>
    <m/>
    <x v="19"/>
    <m/>
    <m/>
    <m/>
    <m/>
    <m/>
    <m/>
    <m/>
    <m/>
    <m/>
    <x v="2"/>
    <m/>
    <m/>
    <m/>
    <m/>
    <n v="135862.76900000099"/>
    <n v="454291.85900000099"/>
    <m/>
    <m/>
    <m/>
    <m/>
    <d v="2022-08-02T07:20:20"/>
    <s v="r.thijssen"/>
    <d v="2022-08-03T09:51:04"/>
    <s v="r.thijssen"/>
    <m/>
    <m/>
    <m/>
    <m/>
    <m/>
    <m/>
    <m/>
    <m/>
    <m/>
    <m/>
    <m/>
    <m/>
    <x v="1"/>
  </r>
  <r>
    <m/>
    <s v="519038"/>
    <m/>
    <m/>
    <m/>
    <m/>
    <x v="19"/>
    <m/>
    <m/>
    <m/>
    <m/>
    <m/>
    <m/>
    <m/>
    <m/>
    <m/>
    <x v="2"/>
    <m/>
    <m/>
    <m/>
    <m/>
    <n v="135850.709000003"/>
    <n v="454289.389000002"/>
    <m/>
    <m/>
    <m/>
    <m/>
    <d v="2022-08-02T07:20:20"/>
    <s v="r.thijssen"/>
    <d v="2022-08-03T09:51:04"/>
    <s v="r.thijssen"/>
    <m/>
    <m/>
    <m/>
    <m/>
    <m/>
    <m/>
    <m/>
    <m/>
    <m/>
    <m/>
    <m/>
    <m/>
    <x v="1"/>
  </r>
  <r>
    <m/>
    <s v="519039"/>
    <m/>
    <m/>
    <m/>
    <m/>
    <x v="19"/>
    <m/>
    <m/>
    <m/>
    <m/>
    <m/>
    <m/>
    <m/>
    <m/>
    <m/>
    <x v="2"/>
    <m/>
    <m/>
    <m/>
    <m/>
    <n v="135838.58900000199"/>
    <n v="454286.86900000297"/>
    <m/>
    <m/>
    <m/>
    <m/>
    <d v="2022-08-02T07:20:20"/>
    <s v="r.thijssen"/>
    <d v="2022-08-03T09:51:04"/>
    <s v="r.thijssen"/>
    <m/>
    <m/>
    <m/>
    <m/>
    <m/>
    <m/>
    <m/>
    <m/>
    <m/>
    <m/>
    <m/>
    <m/>
    <x v="1"/>
  </r>
  <r>
    <m/>
    <s v="519040"/>
    <m/>
    <m/>
    <m/>
    <m/>
    <x v="19"/>
    <m/>
    <m/>
    <m/>
    <m/>
    <m/>
    <m/>
    <m/>
    <m/>
    <m/>
    <x v="2"/>
    <m/>
    <m/>
    <m/>
    <m/>
    <n v="135826.03900000101"/>
    <n v="454284.36900000297"/>
    <m/>
    <m/>
    <m/>
    <m/>
    <d v="2022-08-02T07:20:20"/>
    <s v="r.thijssen"/>
    <d v="2022-08-03T09:51:04"/>
    <s v="r.thijssen"/>
    <m/>
    <m/>
    <m/>
    <m/>
    <m/>
    <m/>
    <m/>
    <m/>
    <m/>
    <m/>
    <m/>
    <m/>
    <x v="1"/>
  </r>
  <r>
    <m/>
    <s v="519042"/>
    <m/>
    <m/>
    <m/>
    <m/>
    <x v="19"/>
    <m/>
    <m/>
    <m/>
    <m/>
    <m/>
    <m/>
    <m/>
    <m/>
    <m/>
    <x v="2"/>
    <m/>
    <m/>
    <m/>
    <m/>
    <n v="135801.84900000301"/>
    <n v="454279.28900000098"/>
    <m/>
    <m/>
    <m/>
    <m/>
    <d v="2022-08-02T07:20:20"/>
    <s v="r.thijssen"/>
    <d v="2022-08-03T09:51:04"/>
    <s v="r.thijssen"/>
    <m/>
    <m/>
    <m/>
    <m/>
    <m/>
    <m/>
    <m/>
    <m/>
    <m/>
    <m/>
    <m/>
    <m/>
    <x v="1"/>
  </r>
  <r>
    <m/>
    <s v="519043"/>
    <m/>
    <m/>
    <m/>
    <m/>
    <x v="19"/>
    <m/>
    <m/>
    <m/>
    <m/>
    <m/>
    <m/>
    <m/>
    <m/>
    <m/>
    <x v="2"/>
    <m/>
    <m/>
    <m/>
    <m/>
    <n v="135789.54900000201"/>
    <n v="454276.72900000197"/>
    <m/>
    <m/>
    <m/>
    <m/>
    <d v="2022-08-02T07:20:20"/>
    <s v="r.thijssen"/>
    <d v="2022-08-03T09:51:04"/>
    <s v="r.thijssen"/>
    <m/>
    <m/>
    <m/>
    <m/>
    <m/>
    <m/>
    <m/>
    <m/>
    <m/>
    <m/>
    <m/>
    <m/>
    <x v="1"/>
  </r>
  <r>
    <n v="1765"/>
    <s v="95416"/>
    <s v="95416"/>
    <s v="Fraxinus excelsior"/>
    <s v="Gewone es"/>
    <m/>
    <x v="20"/>
    <n v="8"/>
    <n v="5.0175999999999998"/>
    <m/>
    <m/>
    <m/>
    <s v="30 - 40"/>
    <s v="Gras"/>
    <s v="Goed"/>
    <s v="Matig"/>
    <x v="1"/>
    <m/>
    <s v="Onderstandig "/>
    <m/>
    <m/>
    <n v="136027.29500000199"/>
    <n v="453714.00100000203"/>
    <s v="35"/>
    <s v="&gt;15 jaar"/>
    <s v="Oostzijde elektra en gas op 1,8 m. Onderstandig, verstoorde habitus. Electra en gas op 1,75 m"/>
    <s v="Ja"/>
    <d v="2022-08-02T07:20:20"/>
    <s v="r.thijssen"/>
    <d v="2022-08-04T04:42:02"/>
    <s v="r.geerts@terranostra.nu"/>
    <s v="12 -15 m"/>
    <s v="Ja"/>
    <s v="Ja"/>
    <s v="Ja"/>
    <s v="Nee"/>
    <s v="Nee"/>
    <s v="Ja"/>
    <s v="Ja"/>
    <m/>
    <s v="Te dicht op buurboom. "/>
    <s v="Ja"/>
    <s v="Elektra en gas oostzijde voorzichtig verwijderen."/>
    <x v="0"/>
  </r>
  <r>
    <n v="1770"/>
    <s v="95444"/>
    <s v="95444"/>
    <s v="Acer pseudoplatanus"/>
    <s v="Gewone esdoorn"/>
    <m/>
    <x v="12"/>
    <n v="10"/>
    <n v="10.24"/>
    <m/>
    <m/>
    <m/>
    <s v="40 - 50"/>
    <s v="Bossage"/>
    <s v="Slecht"/>
    <s v="Slecht"/>
    <x v="1"/>
    <s v="Conditie, plantverband"/>
    <m/>
    <m/>
    <m/>
    <n v="136033.979000002"/>
    <n v="453613.18900000298"/>
    <s v="40"/>
    <s v="5-10 jaar"/>
    <m/>
    <s v="Ja"/>
    <d v="2022-08-02T07:20:20"/>
    <s v="r.thijssen"/>
    <d v="2022-08-04T08:30:30"/>
    <s v="r.geerts@terranostra.nu"/>
    <s v="9 -12 m"/>
    <s v="Ja"/>
    <s v="Nee"/>
    <s v="Ja"/>
    <s v="Nee"/>
    <s v="Ja"/>
    <s v="Ja"/>
    <s v="Nee"/>
    <m/>
    <m/>
    <s v="Nee"/>
    <m/>
    <x v="0"/>
  </r>
  <r>
    <n v="1771"/>
    <s v="95445"/>
    <s v="95445"/>
    <s v="Fraxinus excelsior"/>
    <s v="Gewone es"/>
    <m/>
    <x v="8"/>
    <n v="16"/>
    <n v="13.542400000000001"/>
    <m/>
    <m/>
    <m/>
    <s v="40 - 50"/>
    <s v="Bossage"/>
    <s v="Matig"/>
    <s v="Matig"/>
    <x v="1"/>
    <s v="Plantverband, duizendkno"/>
    <m/>
    <m/>
    <s v="Japanse duizendknoop volop aanwezig"/>
    <n v="136035.40900000199"/>
    <n v="453618.44900000101"/>
    <s v="41"/>
    <s v="&gt;15 jaar"/>
    <m/>
    <m/>
    <d v="2022-08-02T07:20:20"/>
    <s v="r.thijssen"/>
    <d v="2022-08-05T14:18:16"/>
    <s v="r.geerts@terranostra.nu"/>
    <s v="12 -15 m"/>
    <s v="Ja"/>
    <s v="Nee"/>
    <s v="Ja"/>
    <s v="Nee"/>
    <s v="Nee"/>
    <s v="Ja"/>
    <s v="Nee"/>
    <m/>
    <m/>
    <s v="Ja"/>
    <s v="Noordzijde: doorknippen en uit de kluit trekken van gas."/>
    <x v="0"/>
  </r>
  <r>
    <n v="1772"/>
    <s v="95446"/>
    <s v="95446"/>
    <s v="Fraxinus excelsior"/>
    <s v="Gewone es"/>
    <m/>
    <x v="10"/>
    <n v="16"/>
    <n v="11.2896"/>
    <m/>
    <m/>
    <m/>
    <s v="40 - 50"/>
    <s v="Bossage"/>
    <s v="Matig"/>
    <s v="Matig"/>
    <x v="1"/>
    <s v="Plantverband, duizendkno"/>
    <m/>
    <m/>
    <s v="Japanse duizendknoop volop aanwezig"/>
    <n v="136039.869000003"/>
    <n v="453617.11900000297"/>
    <s v="42"/>
    <s v="&gt;15 jaar"/>
    <m/>
    <m/>
    <d v="2022-08-02T07:20:20"/>
    <s v="r.thijssen"/>
    <d v="2022-08-05T14:18:16"/>
    <s v="r.geerts@terranostra.nu"/>
    <s v="12 -15 m"/>
    <s v="Ja"/>
    <s v="Nee"/>
    <s v="Ja"/>
    <s v="Nee"/>
    <s v="Nee"/>
    <s v="Ja"/>
    <s v="Nee"/>
    <m/>
    <m/>
    <s v="Ja"/>
    <s v="Noordzijde: doorknippen en uit de kluit trekken van gas."/>
    <x v="0"/>
  </r>
  <r>
    <m/>
    <s v="560742"/>
    <m/>
    <m/>
    <m/>
    <m/>
    <x v="19"/>
    <m/>
    <m/>
    <m/>
    <m/>
    <m/>
    <m/>
    <m/>
    <m/>
    <m/>
    <x v="2"/>
    <m/>
    <m/>
    <m/>
    <m/>
    <n v="135960.96400000199"/>
    <n v="454064.41600000102"/>
    <m/>
    <m/>
    <m/>
    <s v="Ja"/>
    <d v="2022-08-02T07:20:20"/>
    <s v="r.thijssen"/>
    <d v="2022-08-03T09:51:04"/>
    <s v="r.thijssen"/>
    <m/>
    <m/>
    <m/>
    <m/>
    <m/>
    <m/>
    <m/>
    <m/>
    <m/>
    <m/>
    <m/>
    <m/>
    <x v="1"/>
  </r>
  <r>
    <m/>
    <s v="561498"/>
    <m/>
    <m/>
    <m/>
    <m/>
    <x v="19"/>
    <m/>
    <m/>
    <m/>
    <m/>
    <m/>
    <m/>
    <m/>
    <m/>
    <m/>
    <x v="2"/>
    <m/>
    <m/>
    <m/>
    <m/>
    <n v="135862.656600002"/>
    <n v="454298.59590000298"/>
    <m/>
    <m/>
    <m/>
    <m/>
    <d v="2022-08-02T07:20:20"/>
    <s v="r.thijssen"/>
    <d v="2022-08-03T09:51:04"/>
    <s v="r.thijssen"/>
    <m/>
    <m/>
    <m/>
    <m/>
    <m/>
    <m/>
    <m/>
    <m/>
    <m/>
    <m/>
    <m/>
    <m/>
    <x v="1"/>
  </r>
  <r>
    <m/>
    <s v="561499"/>
    <m/>
    <m/>
    <m/>
    <m/>
    <x v="19"/>
    <m/>
    <m/>
    <m/>
    <m/>
    <m/>
    <m/>
    <m/>
    <m/>
    <m/>
    <x v="2"/>
    <m/>
    <m/>
    <m/>
    <m/>
    <n v="135860.28130000099"/>
    <n v="454297.052100003"/>
    <m/>
    <m/>
    <m/>
    <m/>
    <d v="2022-08-02T07:20:20"/>
    <s v="r.thijssen"/>
    <d v="2022-08-03T09:51:04"/>
    <s v="r.thijssen"/>
    <m/>
    <m/>
    <m/>
    <m/>
    <m/>
    <m/>
    <m/>
    <m/>
    <m/>
    <m/>
    <m/>
    <m/>
    <x v="1"/>
  </r>
  <r>
    <m/>
    <s v="561500"/>
    <m/>
    <m/>
    <m/>
    <m/>
    <x v="19"/>
    <m/>
    <m/>
    <m/>
    <m/>
    <m/>
    <m/>
    <m/>
    <m/>
    <m/>
    <x v="2"/>
    <m/>
    <m/>
    <m/>
    <m/>
    <n v="135854.64310000101"/>
    <n v="454296.85790000099"/>
    <m/>
    <m/>
    <m/>
    <m/>
    <d v="2022-08-02T07:20:20"/>
    <s v="r.thijssen"/>
    <d v="2022-08-03T09:51:04"/>
    <s v="r.thijssen"/>
    <m/>
    <m/>
    <m/>
    <m/>
    <m/>
    <m/>
    <m/>
    <m/>
    <m/>
    <m/>
    <m/>
    <m/>
    <x v="1"/>
  </r>
  <r>
    <m/>
    <s v="561501"/>
    <m/>
    <m/>
    <m/>
    <m/>
    <x v="19"/>
    <m/>
    <m/>
    <m/>
    <m/>
    <m/>
    <m/>
    <m/>
    <m/>
    <m/>
    <x v="2"/>
    <m/>
    <m/>
    <m/>
    <m/>
    <n v="135853.74350000199"/>
    <n v="454293.804200001"/>
    <m/>
    <m/>
    <m/>
    <m/>
    <d v="2022-08-02T07:20:20"/>
    <s v="r.thijssen"/>
    <d v="2022-08-03T09:51:04"/>
    <s v="r.thijssen"/>
    <m/>
    <m/>
    <m/>
    <m/>
    <m/>
    <m/>
    <m/>
    <m/>
    <m/>
    <m/>
    <m/>
    <m/>
    <x v="1"/>
  </r>
  <r>
    <m/>
    <s v="561503"/>
    <m/>
    <m/>
    <m/>
    <m/>
    <x v="19"/>
    <m/>
    <m/>
    <m/>
    <m/>
    <m/>
    <m/>
    <m/>
    <m/>
    <m/>
    <x v="2"/>
    <m/>
    <m/>
    <m/>
    <m/>
    <n v="135840.294200003"/>
    <n v="454293.36570000299"/>
    <m/>
    <m/>
    <m/>
    <m/>
    <d v="2022-08-02T07:20:20"/>
    <s v="r.thijssen"/>
    <d v="2022-08-03T09:51:04"/>
    <s v="r.thijssen"/>
    <m/>
    <m/>
    <m/>
    <m/>
    <m/>
    <m/>
    <m/>
    <m/>
    <m/>
    <m/>
    <m/>
    <m/>
    <x v="1"/>
  </r>
  <r>
    <m/>
    <s v="561504"/>
    <m/>
    <m/>
    <m/>
    <m/>
    <x v="19"/>
    <m/>
    <m/>
    <m/>
    <m/>
    <m/>
    <m/>
    <m/>
    <m/>
    <m/>
    <x v="2"/>
    <m/>
    <m/>
    <m/>
    <m/>
    <n v="135836.16390000301"/>
    <n v="454291.49400000297"/>
    <m/>
    <m/>
    <m/>
    <m/>
    <d v="2022-08-02T07:20:20"/>
    <s v="r.thijssen"/>
    <d v="2022-08-03T09:51:04"/>
    <s v="r.thijssen"/>
    <m/>
    <m/>
    <m/>
    <m/>
    <m/>
    <m/>
    <m/>
    <m/>
    <m/>
    <m/>
    <m/>
    <m/>
    <x v="1"/>
  </r>
  <r>
    <m/>
    <s v="561506"/>
    <m/>
    <m/>
    <m/>
    <m/>
    <x v="19"/>
    <m/>
    <m/>
    <m/>
    <m/>
    <m/>
    <m/>
    <m/>
    <m/>
    <m/>
    <x v="2"/>
    <m/>
    <m/>
    <m/>
    <m/>
    <n v="135829.17830000099"/>
    <n v="454289.15710000298"/>
    <m/>
    <m/>
    <m/>
    <m/>
    <d v="2022-08-02T07:20:20"/>
    <s v="r.thijssen"/>
    <d v="2022-08-03T09:51:04"/>
    <s v="r.thijssen"/>
    <m/>
    <m/>
    <m/>
    <m/>
    <m/>
    <m/>
    <m/>
    <m/>
    <m/>
    <m/>
    <m/>
    <m/>
    <x v="1"/>
  </r>
  <r>
    <m/>
    <s v="561507"/>
    <m/>
    <m/>
    <m/>
    <m/>
    <x v="19"/>
    <m/>
    <m/>
    <m/>
    <m/>
    <m/>
    <m/>
    <m/>
    <m/>
    <m/>
    <x v="2"/>
    <m/>
    <m/>
    <m/>
    <m/>
    <n v="135828.74880000201"/>
    <n v="454290.73790000001"/>
    <m/>
    <m/>
    <m/>
    <m/>
    <d v="2022-08-02T07:20:20"/>
    <s v="r.thijssen"/>
    <d v="2022-08-03T09:51:04"/>
    <s v="r.thijssen"/>
    <m/>
    <m/>
    <m/>
    <m/>
    <m/>
    <m/>
    <m/>
    <m/>
    <m/>
    <m/>
    <m/>
    <m/>
    <x v="1"/>
  </r>
  <r>
    <m/>
    <s v="587276"/>
    <m/>
    <m/>
    <m/>
    <m/>
    <x v="19"/>
    <m/>
    <m/>
    <m/>
    <m/>
    <m/>
    <m/>
    <m/>
    <m/>
    <m/>
    <x v="2"/>
    <m/>
    <m/>
    <m/>
    <m/>
    <n v="135696.11100000099"/>
    <n v="454232.43199999997"/>
    <m/>
    <m/>
    <m/>
    <s v="Ja"/>
    <d v="2022-08-02T07:20:20"/>
    <s v="r.thijssen"/>
    <d v="2022-08-03T09:51:04"/>
    <s v="r.thijssen"/>
    <m/>
    <m/>
    <m/>
    <m/>
    <m/>
    <m/>
    <m/>
    <m/>
    <m/>
    <m/>
    <m/>
    <m/>
    <x v="1"/>
  </r>
  <r>
    <m/>
    <s v="1166819"/>
    <m/>
    <m/>
    <m/>
    <m/>
    <x v="19"/>
    <m/>
    <m/>
    <m/>
    <m/>
    <m/>
    <m/>
    <m/>
    <m/>
    <m/>
    <x v="2"/>
    <m/>
    <m/>
    <m/>
    <m/>
    <n v="135735.7421"/>
    <n v="453921.06100000098"/>
    <m/>
    <m/>
    <m/>
    <m/>
    <d v="2022-08-02T07:20:20"/>
    <s v="r.thijssen"/>
    <d v="2022-08-03T09:51:04"/>
    <s v="r.thijssen"/>
    <m/>
    <m/>
    <m/>
    <m/>
    <m/>
    <m/>
    <m/>
    <m/>
    <m/>
    <m/>
    <m/>
    <m/>
    <x v="1"/>
  </r>
  <r>
    <m/>
    <s v="1166820"/>
    <m/>
    <m/>
    <m/>
    <m/>
    <x v="19"/>
    <m/>
    <m/>
    <m/>
    <m/>
    <m/>
    <m/>
    <m/>
    <m/>
    <m/>
    <x v="2"/>
    <m/>
    <m/>
    <m/>
    <m/>
    <n v="135737.14540000301"/>
    <n v="453921.92210000003"/>
    <m/>
    <m/>
    <m/>
    <m/>
    <d v="2022-08-02T07:20:20"/>
    <s v="r.thijssen"/>
    <d v="2022-08-03T09:51:04"/>
    <s v="r.thijssen"/>
    <m/>
    <m/>
    <m/>
    <m/>
    <m/>
    <m/>
    <m/>
    <m/>
    <m/>
    <m/>
    <m/>
    <m/>
    <x v="1"/>
  </r>
  <r>
    <m/>
    <s v="1256299"/>
    <m/>
    <m/>
    <m/>
    <m/>
    <x v="19"/>
    <m/>
    <m/>
    <m/>
    <m/>
    <m/>
    <m/>
    <m/>
    <m/>
    <m/>
    <x v="2"/>
    <m/>
    <m/>
    <m/>
    <m/>
    <n v="135906.21280000001"/>
    <n v="454300.4056"/>
    <m/>
    <m/>
    <m/>
    <m/>
    <d v="2022-08-02T07:20:20"/>
    <s v="r.thijssen"/>
    <d v="2022-08-03T09:51:04"/>
    <s v="r.thijssen"/>
    <m/>
    <m/>
    <m/>
    <m/>
    <m/>
    <m/>
    <m/>
    <m/>
    <m/>
    <m/>
    <m/>
    <m/>
    <x v="1"/>
  </r>
  <r>
    <m/>
    <s v="1256300"/>
    <m/>
    <m/>
    <m/>
    <m/>
    <x v="19"/>
    <m/>
    <m/>
    <m/>
    <m/>
    <m/>
    <m/>
    <m/>
    <m/>
    <m/>
    <x v="2"/>
    <m/>
    <m/>
    <m/>
    <m/>
    <n v="135895.51970000201"/>
    <n v="454298.335900001"/>
    <m/>
    <m/>
    <m/>
    <m/>
    <d v="2022-08-02T07:20:20"/>
    <s v="r.thijssen"/>
    <d v="2022-08-03T09:51:04"/>
    <s v="r.thijssen"/>
    <m/>
    <m/>
    <m/>
    <m/>
    <m/>
    <m/>
    <m/>
    <m/>
    <m/>
    <m/>
    <m/>
    <m/>
    <x v="1"/>
  </r>
  <r>
    <m/>
    <s v="1256301"/>
    <m/>
    <m/>
    <m/>
    <m/>
    <x v="19"/>
    <m/>
    <m/>
    <m/>
    <m/>
    <m/>
    <m/>
    <m/>
    <m/>
    <m/>
    <x v="2"/>
    <m/>
    <m/>
    <m/>
    <m/>
    <n v="135886.758200001"/>
    <n v="454296.33530000201"/>
    <m/>
    <m/>
    <m/>
    <m/>
    <d v="2022-08-02T07:20:20"/>
    <s v="r.thijssen"/>
    <d v="2022-08-03T09:51:04"/>
    <s v="r.thijssen"/>
    <m/>
    <m/>
    <m/>
    <m/>
    <m/>
    <m/>
    <m/>
    <m/>
    <m/>
    <m/>
    <m/>
    <m/>
    <x v="1"/>
  </r>
  <r>
    <m/>
    <s v="1256302"/>
    <m/>
    <m/>
    <m/>
    <m/>
    <x v="19"/>
    <m/>
    <m/>
    <m/>
    <m/>
    <m/>
    <m/>
    <m/>
    <m/>
    <m/>
    <x v="2"/>
    <m/>
    <m/>
    <m/>
    <m/>
    <n v="135886.758200001"/>
    <n v="454300.61250000098"/>
    <m/>
    <m/>
    <m/>
    <m/>
    <d v="2022-08-02T07:20:20"/>
    <s v="r.thijssen"/>
    <d v="2022-08-03T09:51:04"/>
    <s v="r.thijssen"/>
    <m/>
    <m/>
    <m/>
    <m/>
    <m/>
    <m/>
    <m/>
    <m/>
    <m/>
    <m/>
    <m/>
    <m/>
    <x v="1"/>
  </r>
  <r>
    <m/>
    <s v="1256303"/>
    <m/>
    <m/>
    <m/>
    <m/>
    <x v="19"/>
    <m/>
    <m/>
    <m/>
    <m/>
    <m/>
    <m/>
    <m/>
    <m/>
    <m/>
    <x v="2"/>
    <m/>
    <m/>
    <m/>
    <m/>
    <n v="135882.343000002"/>
    <n v="454299.85370000103"/>
    <m/>
    <m/>
    <m/>
    <m/>
    <d v="2022-08-02T07:20:20"/>
    <s v="r.thijssen"/>
    <d v="2022-08-03T09:51:04"/>
    <s v="r.thijssen"/>
    <m/>
    <m/>
    <m/>
    <m/>
    <m/>
    <m/>
    <m/>
    <m/>
    <m/>
    <m/>
    <m/>
    <m/>
    <x v="1"/>
  </r>
  <r>
    <m/>
    <s v="1256304"/>
    <m/>
    <m/>
    <m/>
    <m/>
    <x v="19"/>
    <m/>
    <m/>
    <m/>
    <m/>
    <m/>
    <m/>
    <m/>
    <m/>
    <m/>
    <x v="2"/>
    <m/>
    <m/>
    <m/>
    <m/>
    <n v="135914.62930000201"/>
    <n v="454306.20049999998"/>
    <m/>
    <m/>
    <m/>
    <m/>
    <d v="2022-08-02T07:20:20"/>
    <s v="r.thijssen"/>
    <d v="2022-08-03T09:51:04"/>
    <s v="r.thijssen"/>
    <m/>
    <m/>
    <m/>
    <m/>
    <m/>
    <m/>
    <m/>
    <m/>
    <m/>
    <m/>
    <m/>
    <m/>
    <x v="1"/>
  </r>
  <r>
    <m/>
    <s v="1256305"/>
    <m/>
    <m/>
    <m/>
    <m/>
    <x v="19"/>
    <m/>
    <m/>
    <m/>
    <m/>
    <m/>
    <m/>
    <m/>
    <m/>
    <m/>
    <x v="2"/>
    <m/>
    <m/>
    <m/>
    <m/>
    <n v="135918.906500001"/>
    <n v="454302.30270000198"/>
    <m/>
    <m/>
    <m/>
    <m/>
    <d v="2022-08-02T07:20:20"/>
    <s v="r.thijssen"/>
    <d v="2022-08-03T09:51:04"/>
    <s v="r.thijssen"/>
    <m/>
    <m/>
    <m/>
    <m/>
    <m/>
    <m/>
    <m/>
    <m/>
    <m/>
    <m/>
    <m/>
    <m/>
    <x v="1"/>
  </r>
  <r>
    <n v="1773"/>
    <s v="95447"/>
    <s v="95447"/>
    <s v="Fraxinus excelsior"/>
    <s v="Gewone es"/>
    <m/>
    <x v="9"/>
    <n v="16"/>
    <n v="12.96"/>
    <m/>
    <m/>
    <m/>
    <s v="40 - 50"/>
    <s v="Bossage"/>
    <s v="Matig"/>
    <s v="Matig"/>
    <x v="1"/>
    <s v="Conditie"/>
    <s v="Plantverband"/>
    <s v="duizendknoop"/>
    <s v="Japanse duizendknoop volop aanwezig"/>
    <n v="136039.91899999999"/>
    <n v="453623.57900000003"/>
    <s v="43"/>
    <s v="&gt;15 jaar"/>
    <m/>
    <m/>
    <d v="2022-08-02T07:20:20"/>
    <s v="r.thijssen"/>
    <d v="2022-08-04T08:29:53"/>
    <s v="r.geerts@terranostra.nu"/>
    <s v="12 -15 m"/>
    <s v="Ja"/>
    <s v="Nee"/>
    <s v="Ja"/>
    <s v="Ja"/>
    <s v="Ja"/>
    <s v="Ja"/>
    <s v="Nee"/>
    <m/>
    <m/>
    <s v="Nee"/>
    <m/>
    <x v="0"/>
  </r>
  <r>
    <m/>
    <s v="98246"/>
    <m/>
    <m/>
    <m/>
    <m/>
    <x v="19"/>
    <m/>
    <m/>
    <m/>
    <m/>
    <m/>
    <m/>
    <m/>
    <m/>
    <m/>
    <x v="2"/>
    <m/>
    <m/>
    <m/>
    <m/>
    <n v="135673.63800000001"/>
    <n v="454220.98"/>
    <m/>
    <m/>
    <m/>
    <m/>
    <d v="2022-08-02T07:20:20"/>
    <s v="r.thijssen"/>
    <d v="2022-08-03T09:51:04"/>
    <s v="r.thijssen"/>
    <m/>
    <m/>
    <m/>
    <m/>
    <m/>
    <m/>
    <m/>
    <m/>
    <m/>
    <m/>
    <m/>
    <m/>
    <x v="1"/>
  </r>
  <r>
    <m/>
    <s v="98247"/>
    <m/>
    <m/>
    <m/>
    <m/>
    <x v="19"/>
    <m/>
    <m/>
    <m/>
    <m/>
    <m/>
    <m/>
    <m/>
    <m/>
    <m/>
    <x v="2"/>
    <m/>
    <m/>
    <m/>
    <m/>
    <n v="135674.715"/>
    <n v="454230.23700000002"/>
    <m/>
    <m/>
    <m/>
    <m/>
    <d v="2022-08-02T07:20:20"/>
    <s v="r.thijssen"/>
    <d v="2022-08-03T09:51:04"/>
    <s v="r.thijssen"/>
    <m/>
    <m/>
    <m/>
    <m/>
    <m/>
    <m/>
    <m/>
    <m/>
    <m/>
    <m/>
    <m/>
    <m/>
    <x v="1"/>
  </r>
  <r>
    <m/>
    <s v="98248"/>
    <m/>
    <m/>
    <m/>
    <m/>
    <x v="19"/>
    <m/>
    <m/>
    <m/>
    <m/>
    <m/>
    <m/>
    <m/>
    <m/>
    <m/>
    <x v="2"/>
    <m/>
    <m/>
    <m/>
    <m/>
    <n v="135681.354000002"/>
    <n v="454241.901000001"/>
    <m/>
    <m/>
    <m/>
    <m/>
    <d v="2022-08-02T07:20:20"/>
    <s v="r.thijssen"/>
    <d v="2022-08-03T09:51:04"/>
    <s v="r.thijssen"/>
    <m/>
    <m/>
    <m/>
    <m/>
    <m/>
    <m/>
    <m/>
    <m/>
    <m/>
    <m/>
    <m/>
    <m/>
    <x v="1"/>
  </r>
  <r>
    <m/>
    <s v="98249"/>
    <m/>
    <m/>
    <m/>
    <m/>
    <x v="19"/>
    <m/>
    <m/>
    <m/>
    <m/>
    <m/>
    <m/>
    <m/>
    <m/>
    <m/>
    <x v="2"/>
    <m/>
    <m/>
    <m/>
    <m/>
    <n v="135688.44900000101"/>
    <n v="454250.75100000203"/>
    <m/>
    <m/>
    <m/>
    <m/>
    <d v="2022-08-02T07:20:20"/>
    <s v="r.thijssen"/>
    <d v="2022-08-03T09:51:04"/>
    <s v="r.thijssen"/>
    <m/>
    <m/>
    <m/>
    <m/>
    <m/>
    <m/>
    <m/>
    <m/>
    <m/>
    <m/>
    <m/>
    <m/>
    <x v="1"/>
  </r>
  <r>
    <m/>
    <s v="98748"/>
    <m/>
    <m/>
    <m/>
    <m/>
    <x v="19"/>
    <m/>
    <m/>
    <m/>
    <m/>
    <m/>
    <m/>
    <m/>
    <m/>
    <m/>
    <x v="2"/>
    <m/>
    <m/>
    <m/>
    <m/>
    <n v="135658.15900000199"/>
    <n v="454206.37699999998"/>
    <m/>
    <m/>
    <m/>
    <m/>
    <d v="2022-08-02T07:20:20"/>
    <s v="r.thijssen"/>
    <d v="2022-08-03T09:51:04"/>
    <s v="r.thijssen"/>
    <m/>
    <m/>
    <m/>
    <m/>
    <m/>
    <m/>
    <m/>
    <m/>
    <m/>
    <m/>
    <m/>
    <m/>
    <x v="1"/>
  </r>
  <r>
    <m/>
    <s v="98749"/>
    <m/>
    <m/>
    <m/>
    <m/>
    <x v="19"/>
    <m/>
    <m/>
    <m/>
    <m/>
    <m/>
    <m/>
    <m/>
    <m/>
    <m/>
    <x v="2"/>
    <m/>
    <m/>
    <m/>
    <m/>
    <n v="135668.05600000199"/>
    <n v="454203.22700000199"/>
    <m/>
    <m/>
    <m/>
    <m/>
    <d v="2022-08-02T07:20:20"/>
    <s v="r.thijssen"/>
    <d v="2022-08-03T09:51:04"/>
    <s v="r.thijssen"/>
    <m/>
    <m/>
    <m/>
    <m/>
    <m/>
    <m/>
    <m/>
    <m/>
    <m/>
    <m/>
    <m/>
    <m/>
    <x v="1"/>
  </r>
  <r>
    <m/>
    <s v="98758"/>
    <m/>
    <m/>
    <m/>
    <m/>
    <x v="19"/>
    <m/>
    <m/>
    <m/>
    <m/>
    <m/>
    <m/>
    <m/>
    <m/>
    <m/>
    <x v="2"/>
    <m/>
    <m/>
    <m/>
    <m/>
    <n v="135661.39500000299"/>
    <n v="454191.74099999998"/>
    <m/>
    <m/>
    <m/>
    <m/>
    <d v="2022-08-02T07:20:20"/>
    <s v="r.thijssen"/>
    <d v="2022-08-03T09:51:04"/>
    <s v="r.thijssen"/>
    <m/>
    <m/>
    <m/>
    <m/>
    <m/>
    <m/>
    <m/>
    <m/>
    <m/>
    <m/>
    <m/>
    <m/>
    <x v="1"/>
  </r>
  <r>
    <m/>
    <s v="98759"/>
    <m/>
    <m/>
    <m/>
    <m/>
    <x v="19"/>
    <m/>
    <m/>
    <m/>
    <m/>
    <m/>
    <m/>
    <m/>
    <m/>
    <m/>
    <x v="2"/>
    <m/>
    <m/>
    <m/>
    <m/>
    <n v="135680.39500000299"/>
    <n v="454163.13100000098"/>
    <m/>
    <m/>
    <m/>
    <m/>
    <d v="2022-08-02T07:20:20"/>
    <s v="r.thijssen"/>
    <d v="2022-08-03T09:51:04"/>
    <s v="r.thijssen"/>
    <m/>
    <m/>
    <m/>
    <m/>
    <m/>
    <m/>
    <m/>
    <m/>
    <m/>
    <m/>
    <m/>
    <m/>
    <x v="1"/>
  </r>
  <r>
    <m/>
    <s v="98765"/>
    <m/>
    <m/>
    <m/>
    <m/>
    <x v="19"/>
    <m/>
    <m/>
    <m/>
    <m/>
    <m/>
    <m/>
    <m/>
    <m/>
    <m/>
    <x v="2"/>
    <m/>
    <m/>
    <m/>
    <m/>
    <n v="135677.20000000301"/>
    <n v="454137.90200000303"/>
    <m/>
    <m/>
    <m/>
    <m/>
    <d v="2022-08-02T07:20:20"/>
    <s v="r.thijssen"/>
    <d v="2022-08-03T09:51:04"/>
    <s v="r.thijssen"/>
    <m/>
    <m/>
    <m/>
    <m/>
    <m/>
    <m/>
    <m/>
    <m/>
    <m/>
    <m/>
    <m/>
    <m/>
    <x v="1"/>
  </r>
  <r>
    <m/>
    <s v="98768"/>
    <m/>
    <m/>
    <m/>
    <m/>
    <x v="19"/>
    <m/>
    <m/>
    <m/>
    <m/>
    <m/>
    <m/>
    <m/>
    <m/>
    <m/>
    <x v="2"/>
    <m/>
    <m/>
    <m/>
    <m/>
    <n v="135684.821000002"/>
    <n v="454086.70600000001"/>
    <m/>
    <m/>
    <m/>
    <s v="Ja"/>
    <d v="2022-08-02T07:20:20"/>
    <s v="r.thijssen"/>
    <d v="2022-08-03T09:51:04"/>
    <s v="r.thijssen"/>
    <m/>
    <m/>
    <m/>
    <m/>
    <m/>
    <m/>
    <m/>
    <m/>
    <m/>
    <m/>
    <m/>
    <m/>
    <x v="1"/>
  </r>
  <r>
    <m/>
    <s v="98769"/>
    <m/>
    <m/>
    <m/>
    <m/>
    <x v="19"/>
    <m/>
    <m/>
    <m/>
    <m/>
    <m/>
    <m/>
    <m/>
    <m/>
    <m/>
    <x v="2"/>
    <m/>
    <m/>
    <m/>
    <m/>
    <n v="135686.98800000199"/>
    <n v="454072.13200000301"/>
    <m/>
    <m/>
    <m/>
    <m/>
    <d v="2022-08-02T07:20:20"/>
    <s v="r.thijssen"/>
    <d v="2022-08-03T09:51:04"/>
    <s v="r.thijssen"/>
    <m/>
    <m/>
    <m/>
    <m/>
    <m/>
    <m/>
    <m/>
    <m/>
    <m/>
    <m/>
    <m/>
    <m/>
    <x v="1"/>
  </r>
  <r>
    <m/>
    <s v="99630"/>
    <m/>
    <m/>
    <m/>
    <m/>
    <x v="19"/>
    <m/>
    <m/>
    <m/>
    <m/>
    <m/>
    <m/>
    <m/>
    <m/>
    <m/>
    <x v="2"/>
    <m/>
    <m/>
    <m/>
    <m/>
    <n v="135679.845000003"/>
    <n v="454122.88100000098"/>
    <m/>
    <m/>
    <m/>
    <m/>
    <d v="2022-08-02T07:20:20"/>
    <s v="r.thijssen"/>
    <d v="2022-08-03T09:51:04"/>
    <s v="r.thijssen"/>
    <m/>
    <m/>
    <m/>
    <m/>
    <m/>
    <m/>
    <m/>
    <m/>
    <m/>
    <m/>
    <m/>
    <m/>
    <x v="1"/>
  </r>
  <r>
    <m/>
    <s v="99635"/>
    <m/>
    <m/>
    <m/>
    <m/>
    <x v="19"/>
    <m/>
    <m/>
    <m/>
    <m/>
    <m/>
    <m/>
    <m/>
    <m/>
    <m/>
    <x v="2"/>
    <m/>
    <m/>
    <m/>
    <m/>
    <n v="135670.584000003"/>
    <n v="454185.59100000199"/>
    <m/>
    <m/>
    <m/>
    <m/>
    <d v="2022-08-02T07:20:20"/>
    <s v="r.thijssen"/>
    <d v="2022-08-03T09:51:04"/>
    <s v="r.thijssen"/>
    <m/>
    <m/>
    <m/>
    <m/>
    <m/>
    <m/>
    <m/>
    <m/>
    <m/>
    <m/>
    <m/>
    <m/>
    <x v="1"/>
  </r>
  <r>
    <m/>
    <s v="519453"/>
    <m/>
    <m/>
    <m/>
    <m/>
    <x v="19"/>
    <m/>
    <m/>
    <m/>
    <m/>
    <m/>
    <m/>
    <m/>
    <m/>
    <m/>
    <x v="2"/>
    <m/>
    <m/>
    <m/>
    <m/>
    <n v="135689.150000002"/>
    <n v="454058.217"/>
    <m/>
    <m/>
    <m/>
    <m/>
    <d v="2022-08-02T07:20:20"/>
    <s v="r.thijssen"/>
    <d v="2022-08-03T09:51:04"/>
    <s v="r.thijssen"/>
    <m/>
    <m/>
    <m/>
    <m/>
    <m/>
    <m/>
    <m/>
    <m/>
    <m/>
    <m/>
    <m/>
    <m/>
    <x v="1"/>
  </r>
  <r>
    <n v="1774"/>
    <s v="95448"/>
    <s v="95448"/>
    <s v="Acer pseudoplatanus"/>
    <s v="Gewone esdoorn"/>
    <m/>
    <x v="12"/>
    <n v="10"/>
    <n v="10.24"/>
    <m/>
    <m/>
    <m/>
    <s v="40 - 50"/>
    <s v="Bossage"/>
    <s v="Matig"/>
    <s v="Matig"/>
    <x v="1"/>
    <s v="Conditie"/>
    <s v="Plantverband"/>
    <s v="duizendknoop"/>
    <s v="Japanse duizendknoop volop aanwezig"/>
    <n v="136033.94900000101"/>
    <n v="453624.389000002"/>
    <s v="44"/>
    <s v="10-15 jaar"/>
    <m/>
    <m/>
    <d v="2022-08-02T07:20:20"/>
    <s v="r.thijssen"/>
    <d v="2022-08-04T08:29:53"/>
    <s v="r.geerts@terranostra.nu"/>
    <s v="12 -15 m"/>
    <s v="Ja"/>
    <s v="Nee"/>
    <s v="Ja"/>
    <s v="Nee"/>
    <s v="Nee"/>
    <s v="Ja"/>
    <s v="Nee"/>
    <m/>
    <m/>
    <s v="Nee"/>
    <m/>
    <x v="0"/>
  </r>
  <r>
    <n v="1775"/>
    <s v="95450"/>
    <s v="95450"/>
    <s v="Salix alba"/>
    <s v="Schietwilg"/>
    <m/>
    <x v="5"/>
    <n v="2"/>
    <n v="30.470400000000001"/>
    <m/>
    <m/>
    <m/>
    <s v="40 - 50"/>
    <s v="Taluud"/>
    <s v="Goed"/>
    <s v="Goed"/>
    <x v="1"/>
    <s v="Soortspecifiek"/>
    <m/>
    <m/>
    <m/>
    <n v="136042.87000000101"/>
    <n v="453599.09100000199"/>
    <s v="45"/>
    <s v="&gt;15 jaar"/>
    <m/>
    <m/>
    <d v="2022-08-02T07:20:20"/>
    <s v="r.thijssen"/>
    <d v="2022-08-05T05:29:55"/>
    <s v="r.geerts@terranostra.nu"/>
    <s v="0 - 6 m"/>
    <s v="Nee"/>
    <s v="Ja"/>
    <s v="Ja"/>
    <s v="Nee"/>
    <s v="Ja"/>
    <s v="Ja"/>
    <s v="Ja"/>
    <m/>
    <s v="afgezaagd op 2 m, geknot."/>
    <s v="Nee"/>
    <s v="wortelstelsel zal door knotten sterk zijn verkleind."/>
    <x v="0"/>
  </r>
  <r>
    <n v="1779"/>
    <s v="95481"/>
    <s v="95481"/>
    <s v="Platanus x hispanica"/>
    <s v="Gewone plataan"/>
    <m/>
    <x v="34"/>
    <n v="16"/>
    <n v="31.36"/>
    <m/>
    <m/>
    <m/>
    <s v="50 - 60"/>
    <s v="Gras"/>
    <s v="Goed"/>
    <s v="Redelijk"/>
    <x v="1"/>
    <s v="Kabel in kluit"/>
    <s v="alleen in projec"/>
    <m/>
    <s v="plakoksel passief"/>
    <n v="136081.891000003"/>
    <n v="453245.86100000102"/>
    <s v="49"/>
    <s v="&gt;15 jaar"/>
    <m/>
    <m/>
    <d v="2022-08-02T07:20:20"/>
    <s v="r.thijssen"/>
    <d v="2022-08-04T07:55:34"/>
    <s v="r.geerts@terranostra.nu"/>
    <s v="18 -24 m"/>
    <s v="Ja"/>
    <s v="Ja"/>
    <s v="Ja"/>
    <s v="Ja"/>
    <s v="Nee"/>
    <s v="Nee"/>
    <s v="Nee"/>
    <m/>
    <m/>
    <s v="Nee"/>
    <m/>
    <x v="0"/>
  </r>
  <r>
    <n v="1780"/>
    <s v="95482"/>
    <s v="95482"/>
    <s v="Platanus x hispanica"/>
    <s v="Gewone plataan"/>
    <m/>
    <x v="6"/>
    <n v="12"/>
    <n v="17.305599999999998"/>
    <m/>
    <m/>
    <m/>
    <s v="50 - 60"/>
    <s v="Gras"/>
    <s v="Goed"/>
    <s v="Redelijk"/>
    <x v="1"/>
    <s v="Kabels te ver in kluit"/>
    <s v="Licht hellend"/>
    <s v="-3M over 20m"/>
    <m/>
    <n v="136086.96600000199"/>
    <n v="453248.584000003"/>
    <s v="50"/>
    <s v="&gt;15 jaar"/>
    <m/>
    <m/>
    <d v="2022-08-02T07:20:20"/>
    <s v="r.thijssen"/>
    <d v="2022-08-04T07:55:34"/>
    <s v="r.geerts@terranostra.nu"/>
    <s v="18 -24 m"/>
    <s v="Ja"/>
    <s v="Ja"/>
    <s v="Ja"/>
    <s v="Ja"/>
    <s v="Nee"/>
    <s v="Nee"/>
    <s v="Nee"/>
    <m/>
    <m/>
    <s v="Nee"/>
    <m/>
    <x v="0"/>
  </r>
  <r>
    <n v="1781"/>
    <s v="95483"/>
    <s v="95483"/>
    <s v="Platanus x hispanica"/>
    <s v="Gewone plataan"/>
    <m/>
    <x v="53"/>
    <n v="12"/>
    <n v="17.977599999999999"/>
    <m/>
    <m/>
    <m/>
    <s v="50 - 60"/>
    <s v="Gras"/>
    <s v="Redelijk"/>
    <s v="Redelijk"/>
    <x v="1"/>
    <s v="kabel in hart kluit"/>
    <s v="Licht hellend"/>
    <s v="-3M over 20m"/>
    <m/>
    <n v="136091.72100000101"/>
    <n v="453247.88500000199"/>
    <s v="51"/>
    <s v="&gt;15 jaar"/>
    <m/>
    <m/>
    <d v="2022-08-02T07:20:20"/>
    <s v="r.thijssen"/>
    <d v="2022-08-04T07:55:34"/>
    <s v="r.geerts@terranostra.nu"/>
    <s v="18 -24 m"/>
    <s v="Ja"/>
    <s v="Ja"/>
    <s v="Ja"/>
    <s v="Ja"/>
    <s v="Nee"/>
    <s v="Nee"/>
    <s v="Nee"/>
    <m/>
    <m/>
    <s v="Nee"/>
    <m/>
    <x v="0"/>
  </r>
  <r>
    <n v="1784"/>
    <s v="95487"/>
    <s v="95487"/>
    <s v="Platanus x hispanica"/>
    <s v="Gewone plataan"/>
    <m/>
    <x v="36"/>
    <n v="16"/>
    <n v="28.729600000000001"/>
    <m/>
    <m/>
    <m/>
    <s v="50 - 60"/>
    <s v="Gras"/>
    <s v="Goed"/>
    <s v="Goed"/>
    <x v="1"/>
    <s v="OGCleiding in hart kluit"/>
    <s v="Licht hellend"/>
    <s v="-3M over 20m"/>
    <m/>
    <n v="136095.49500000101"/>
    <n v="453251.411000002"/>
    <s v="54"/>
    <s v="&gt;15 jaar"/>
    <m/>
    <m/>
    <d v="2022-08-02T07:20:20"/>
    <s v="r.thijssen"/>
    <d v="2022-08-04T07:55:34"/>
    <s v="r.geerts@terranostra.nu"/>
    <s v="18 -24 m"/>
    <s v="Ja"/>
    <s v="Ja"/>
    <s v="Ja"/>
    <s v="Ja"/>
    <s v="Nee"/>
    <s v="Nee"/>
    <s v="Nee"/>
    <m/>
    <m/>
    <s v="Nee"/>
    <m/>
    <x v="0"/>
  </r>
  <r>
    <n v="1785"/>
    <s v="95488"/>
    <s v="95488"/>
    <s v="Platanus x hispanica"/>
    <s v="Gewone plataan"/>
    <m/>
    <x v="28"/>
    <n v="16"/>
    <n v="27.04"/>
    <m/>
    <m/>
    <m/>
    <s v="50 - 60"/>
    <s v="Gras"/>
    <s v="Goed"/>
    <s v="Redelijk"/>
    <x v="1"/>
    <s v="Kabels te ver in kluit"/>
    <s v="Licht hellend"/>
    <s v="-3M over 20m"/>
    <m/>
    <n v="136091.05499999999"/>
    <n v="453256.02100000199"/>
    <s v="55"/>
    <s v="&gt;15 jaar"/>
    <m/>
    <m/>
    <d v="2022-08-02T07:20:20"/>
    <s v="r.thijssen"/>
    <d v="2022-08-04T07:55:34"/>
    <s v="r.geerts@terranostra.nu"/>
    <s v="18 -24 m"/>
    <s v="Ja"/>
    <s v="Ja"/>
    <s v="Ja"/>
    <s v="Ja"/>
    <s v="Nee"/>
    <s v="Nee"/>
    <s v="Nee"/>
    <m/>
    <m/>
    <s v="Nee"/>
    <m/>
    <x v="0"/>
  </r>
  <r>
    <n v="1786"/>
    <s v="95489"/>
    <s v="95489"/>
    <s v="Platanus x hispanica"/>
    <s v="Gewone plataan"/>
    <m/>
    <x v="54"/>
    <n v="16"/>
    <n v="32.2624"/>
    <m/>
    <m/>
    <m/>
    <s v="50 - 60"/>
    <s v="Gras"/>
    <s v="Goed"/>
    <s v="Goed"/>
    <x v="1"/>
    <s v="kabels in hart kluit"/>
    <s v="alleen in projec"/>
    <m/>
    <s v="Karakteristiek"/>
    <n v="136077.92500000101"/>
    <n v="453250.72100000101"/>
    <s v="56"/>
    <s v="&gt;15 jaar"/>
    <m/>
    <m/>
    <d v="2022-08-02T07:20:20"/>
    <s v="r.thijssen"/>
    <d v="2022-08-04T07:55:34"/>
    <s v="r.geerts@terranostra.nu"/>
    <s v="18 -24 m"/>
    <s v="Ja"/>
    <s v="Ja"/>
    <s v="Ja"/>
    <s v="Ja"/>
    <s v="Nee"/>
    <s v="Nee"/>
    <s v="Nee"/>
    <m/>
    <m/>
    <s v="Nee"/>
    <m/>
    <x v="0"/>
  </r>
  <r>
    <n v="1788"/>
    <s v="95492"/>
    <s v="95492"/>
    <s v="Ulmus hollandica 'Groeneveld'"/>
    <s v="Iep"/>
    <m/>
    <x v="34"/>
    <n v="16"/>
    <n v="31.36"/>
    <m/>
    <m/>
    <m/>
    <s v="50 - 60"/>
    <s v="Gras"/>
    <s v="Redelijk"/>
    <s v="Redelijk"/>
    <x v="1"/>
    <s v="kabel hart kluit"/>
    <s v="alleen in projec"/>
    <m/>
    <m/>
    <n v="136056.82600000099"/>
    <n v="453256.74300000101"/>
    <s v="58"/>
    <s v="&gt;15 jaar"/>
    <m/>
    <m/>
    <d v="2022-08-02T07:20:20"/>
    <s v="r.thijssen"/>
    <d v="2022-08-04T07:55:34"/>
    <s v="r.geerts@terranostra.nu"/>
    <s v="15 -18 m"/>
    <s v="Ja"/>
    <s v="Ja"/>
    <s v="Ja"/>
    <s v="Ja"/>
    <s v="Nee"/>
    <s v="Ja"/>
    <s v="Nee"/>
    <m/>
    <m/>
    <s v="Ja"/>
    <s v="Riolering noordzijde handhaven en volschuimen."/>
    <x v="0"/>
  </r>
  <r>
    <n v="1789"/>
    <s v="95493"/>
    <s v="95493"/>
    <s v="Ulmus hollandica 'Groeneveld'"/>
    <s v="Iep"/>
    <m/>
    <x v="55"/>
    <n v="24"/>
    <n v="58.982399999999998"/>
    <m/>
    <m/>
    <m/>
    <s v="60 - 70"/>
    <s v="Gras"/>
    <s v="Redelijk"/>
    <s v="Redelijk"/>
    <x v="1"/>
    <s v="kabel hart kluit"/>
    <s v="alleen in projec"/>
    <m/>
    <m/>
    <n v="136044.54100000099"/>
    <n v="453248.37699999998"/>
    <s v="59"/>
    <s v="&gt;15 jaar"/>
    <m/>
    <m/>
    <d v="2022-08-02T07:20:20"/>
    <s v="r.thijssen"/>
    <d v="2022-08-04T07:55:34"/>
    <s v="r.geerts@terranostra.nu"/>
    <s v="18 -24 m"/>
    <s v="Ja"/>
    <s v="Ja"/>
    <s v="Ja"/>
    <s v="Ja"/>
    <s v="Nee"/>
    <s v="Ja"/>
    <s v="Nee"/>
    <m/>
    <m/>
    <s v="Nee"/>
    <m/>
    <x v="0"/>
  </r>
  <r>
    <n v="1790"/>
    <s v="95494"/>
    <s v="95494"/>
    <s v="Ulmus hollandica 'Groeneveld'"/>
    <s v="Iep"/>
    <m/>
    <x v="32"/>
    <n v="20"/>
    <n v="36"/>
    <m/>
    <m/>
    <m/>
    <s v="50 - 60"/>
    <s v="Gras"/>
    <s v="Redelijk"/>
    <s v="Redelijk"/>
    <x v="1"/>
    <s v="kabel hart kluit"/>
    <s v="alleen in projec"/>
    <m/>
    <m/>
    <n v="136032.44099999999"/>
    <n v="453246.58800000302"/>
    <s v="60"/>
    <s v="&gt;15 jaar"/>
    <m/>
    <m/>
    <d v="2022-08-02T07:20:20"/>
    <s v="r.thijssen"/>
    <d v="2022-08-04T07:55:34"/>
    <s v="r.geerts@terranostra.nu"/>
    <s v="15 -18 m"/>
    <s v="Ja"/>
    <s v="Ja"/>
    <s v="Ja"/>
    <s v="Ja"/>
    <s v="Nee"/>
    <s v="Ja"/>
    <s v="Nee"/>
    <m/>
    <m/>
    <s v="Nee"/>
    <m/>
    <x v="0"/>
  </r>
  <r>
    <n v="1791"/>
    <s v="95495"/>
    <s v="95495"/>
    <s v="Ulmus hollandica 'Groeneveld'"/>
    <s v="Iep"/>
    <m/>
    <x v="28"/>
    <n v="20"/>
    <n v="27.04"/>
    <m/>
    <m/>
    <m/>
    <s v="50 - 60"/>
    <s v="Gras"/>
    <s v="Redelijk"/>
    <s v="Redelijk"/>
    <x v="1"/>
    <s v="kabel hart kluit"/>
    <s v="alleen in projec"/>
    <m/>
    <m/>
    <n v="136020.41200000001"/>
    <n v="453244.88200000301"/>
    <s v="61"/>
    <s v="&gt;15 jaar"/>
    <m/>
    <m/>
    <d v="2022-08-02T07:20:20"/>
    <s v="r.thijssen"/>
    <d v="2022-08-04T07:55:34"/>
    <s v="r.geerts@terranostra.nu"/>
    <s v="15 -18 m"/>
    <s v="Ja"/>
    <s v="Ja"/>
    <s v="Ja"/>
    <s v="Ja"/>
    <s v="Nee"/>
    <s v="Ja"/>
    <s v="Nee"/>
    <m/>
    <m/>
    <s v="Nee"/>
    <m/>
    <x v="0"/>
  </r>
  <r>
    <n v="1792"/>
    <s v="95496"/>
    <s v="95496"/>
    <s v="Ulmus hollandica 'Groeneveld'"/>
    <s v="Iep"/>
    <m/>
    <x v="56"/>
    <n v="20"/>
    <n v="38.937600000000003"/>
    <m/>
    <m/>
    <m/>
    <s v="50 - 60"/>
    <s v="Gras"/>
    <s v="Redelijk"/>
    <s v="Redelijk"/>
    <x v="1"/>
    <s v="kabel hart kluit"/>
    <s v="Plakoksel"/>
    <s v="alleen in project"/>
    <m/>
    <n v="135995.025000002"/>
    <n v="453241.06700000202"/>
    <s v="62"/>
    <s v="&gt;15 jaar"/>
    <s v="Plakoksel en kroonverankering. Lijkt strak te staan. N-o uitvoeren 3 maanden"/>
    <m/>
    <d v="2022-08-02T07:20:20"/>
    <s v="r.thijssen"/>
    <d v="2022-08-04T07:55:34"/>
    <s v="r.geerts@terranostra.nu"/>
    <s v="15 -18 m"/>
    <s v="Ja"/>
    <s v="Ja"/>
    <s v="Ja"/>
    <s v="Ja"/>
    <s v="Nee"/>
    <s v="Ja"/>
    <s v="Nee"/>
    <m/>
    <m/>
    <s v="Nee"/>
    <m/>
    <x v="0"/>
  </r>
  <r>
    <n v="1793"/>
    <s v="95497"/>
    <s v="95497"/>
    <s v="Ulmus hollandica 'Groeneveld'"/>
    <s v="Iep"/>
    <m/>
    <x v="57"/>
    <n v="24"/>
    <n v="45.1584"/>
    <m/>
    <m/>
    <m/>
    <s v="50 - 60"/>
    <s v="Gras"/>
    <s v="Redelijk"/>
    <s v="Redelijk"/>
    <x v="1"/>
    <s v="Kabel te ver in kluit"/>
    <s v="alleen in projec"/>
    <m/>
    <m/>
    <n v="135981.158"/>
    <n v="453239.014000002"/>
    <s v="63"/>
    <s v="&gt;15 jaar"/>
    <s v="H 19,5"/>
    <m/>
    <d v="2022-08-02T07:20:20"/>
    <s v="r.thijssen"/>
    <d v="2022-08-04T07:55:34"/>
    <s v="r.geerts@terranostra.nu"/>
    <s v="18 -24 m"/>
    <s v="Ja"/>
    <s v="Ja"/>
    <s v="Ja"/>
    <s v="Ja"/>
    <s v="Nee"/>
    <s v="Ja"/>
    <s v="Nee"/>
    <m/>
    <m/>
    <s v="Nee"/>
    <m/>
    <x v="0"/>
  </r>
  <r>
    <n v="1794"/>
    <s v="95498"/>
    <s v="95498"/>
    <s v="Ulmus hollandica 'Groeneveld'"/>
    <s v="Iep"/>
    <m/>
    <x v="34"/>
    <n v="18"/>
    <n v="31.36"/>
    <m/>
    <m/>
    <m/>
    <s v="50 - 60"/>
    <s v="Gras"/>
    <s v="Matig"/>
    <s v="Redelijk"/>
    <x v="1"/>
    <s v="Conditie"/>
    <s v="Kabel in hart k"/>
    <s v="alleen in project"/>
    <m/>
    <n v="135952.30200000099"/>
    <n v="453234.764000002"/>
    <s v="64"/>
    <s v="&gt;15 jaar"/>
    <m/>
    <m/>
    <d v="2022-08-02T07:20:20"/>
    <s v="r.thijssen"/>
    <d v="2022-08-04T08:29:53"/>
    <s v="r.geerts@terranostra.nu"/>
    <s v="15 -18 m"/>
    <s v="Ja"/>
    <s v="Nee"/>
    <s v="Ja"/>
    <s v="Ja"/>
    <s v="Nee"/>
    <s v="Ja"/>
    <s v="Nee"/>
    <m/>
    <m/>
    <s v="Nee"/>
    <m/>
    <x v="0"/>
  </r>
  <r>
    <n v="1795"/>
    <s v="95499"/>
    <s v="95499"/>
    <s v="Ulmus hollandica 'Groeneveld'"/>
    <s v="Iep"/>
    <m/>
    <x v="58"/>
    <n v="20"/>
    <n v="25.401599999999998"/>
    <m/>
    <m/>
    <m/>
    <s v="50 - 60"/>
    <s v="Gras"/>
    <s v="Matig"/>
    <s v="Redelijk"/>
    <x v="1"/>
    <s v="Conditie"/>
    <s v="Kabel te ver in"/>
    <s v="alleen in project"/>
    <m/>
    <n v="135936.46400000199"/>
    <n v="453232.17900000099"/>
    <s v="65"/>
    <s v="&gt;15 jaar"/>
    <m/>
    <m/>
    <d v="2022-08-02T07:20:20"/>
    <s v="r.thijssen"/>
    <d v="2022-08-04T08:29:53"/>
    <s v="r.geerts@terranostra.nu"/>
    <s v="12 -15 m"/>
    <s v="Ja"/>
    <s v="Nee"/>
    <s v="Ja"/>
    <s v="Ja"/>
    <s v="Nee"/>
    <s v="Ja"/>
    <s v="Nee"/>
    <m/>
    <m/>
    <s v="Nee"/>
    <m/>
    <x v="0"/>
  </r>
  <r>
    <n v="1796"/>
    <s v="95500"/>
    <s v="95500"/>
    <s v="Ulmus hollandica 'Groeneveld'"/>
    <s v="Iep"/>
    <m/>
    <x v="59"/>
    <n v="16"/>
    <n v="24.601600000000001"/>
    <m/>
    <m/>
    <m/>
    <s v="50 - 60"/>
    <s v="Gras"/>
    <s v="Matig"/>
    <s v="Redelijk"/>
    <x v="1"/>
    <s v="Conditie"/>
    <s v="Lichte kroonster"/>
    <s v="alleen in project"/>
    <s v="kabel hart kluit"/>
    <n v="135923.74100000001"/>
    <n v="453230.29900000198"/>
    <s v="66"/>
    <s v="&gt;15 jaar"/>
    <m/>
    <m/>
    <d v="2022-08-02T07:20:20"/>
    <s v="r.thijssen"/>
    <d v="2022-08-04T08:29:53"/>
    <s v="r.geerts@terranostra.nu"/>
    <s v="12 -15 m"/>
    <s v="Ja"/>
    <s v="Nee"/>
    <s v="Ja"/>
    <s v="Ja"/>
    <s v="Nee"/>
    <s v="Ja"/>
    <s v="Nee"/>
    <m/>
    <m/>
    <s v="Nee"/>
    <m/>
    <x v="0"/>
  </r>
  <r>
    <n v="1797"/>
    <s v="95501"/>
    <s v="95501"/>
    <s v="Ulmus hollandica 'Groeneveld'"/>
    <s v="Iep"/>
    <m/>
    <x v="32"/>
    <n v="20"/>
    <n v="36"/>
    <m/>
    <m/>
    <m/>
    <s v="50 - 60"/>
    <s v="Gras"/>
    <s v="Redelijk"/>
    <s v="Redelijk"/>
    <x v="1"/>
    <s v="Kabel te ver in kluit"/>
    <s v="alleen in projec"/>
    <m/>
    <m/>
    <n v="135910.47200000301"/>
    <n v="453228.275000002"/>
    <s v="67"/>
    <s v="&gt;15 jaar"/>
    <m/>
    <m/>
    <d v="2022-08-02T07:20:20"/>
    <s v="r.thijssen"/>
    <d v="2022-08-04T07:55:34"/>
    <s v="r.geerts@terranostra.nu"/>
    <s v="12 -15 m"/>
    <s v="Ja"/>
    <s v="Ja"/>
    <s v="Ja"/>
    <s v="Ja"/>
    <s v="Nee"/>
    <s v="Ja"/>
    <s v="Nee"/>
    <m/>
    <m/>
    <s v="Nee"/>
    <m/>
    <x v="0"/>
  </r>
  <r>
    <n v="1798"/>
    <s v="95502"/>
    <s v="95502"/>
    <s v="Ulmus hollandica 'Groeneveld'"/>
    <s v="Iep"/>
    <m/>
    <x v="59"/>
    <n v="16"/>
    <n v="24.601600000000001"/>
    <m/>
    <m/>
    <m/>
    <s v="50 - 60"/>
    <s v="Gras"/>
    <s v="Matig"/>
    <s v="Redelijk"/>
    <x v="1"/>
    <s v="Conditie"/>
    <s v="alleen in projec"/>
    <s v="Mogelijk IPZ"/>
    <m/>
    <n v="135898.354000002"/>
    <n v="453226.66600000102"/>
    <s v="68"/>
    <s v="&gt;15 jaar"/>
    <s v="Vermoeden IPZ. Sterke vermindering bladbezetting echter geen uitvlieg gaten"/>
    <m/>
    <d v="2022-08-02T07:20:20"/>
    <s v="r.thijssen"/>
    <d v="2022-08-04T08:29:53"/>
    <s v="r.geerts@terranostra.nu"/>
    <s v="12 -15 m"/>
    <s v="Ja"/>
    <s v="Nee"/>
    <s v="Ja"/>
    <s v="Ja"/>
    <s v="Nee"/>
    <s v="Ja"/>
    <s v="Nee"/>
    <m/>
    <m/>
    <s v="Nee"/>
    <m/>
    <x v="0"/>
  </r>
  <r>
    <n v="1799"/>
    <s v="95504"/>
    <s v="95504"/>
    <s v="Acer pseudoplatanus"/>
    <s v="Gewone esdoorn"/>
    <m/>
    <x v="16"/>
    <n v="8"/>
    <n v="6.9695999999999998"/>
    <m/>
    <m/>
    <m/>
    <s v="30 - 40"/>
    <s v="Gras"/>
    <s v="Slecht"/>
    <s v="Matig"/>
    <x v="1"/>
    <s v="Conditie onvoldoende"/>
    <s v="kabel hart kluit"/>
    <m/>
    <m/>
    <n v="135864.32500000301"/>
    <n v="453218.53499999997"/>
    <s v="69"/>
    <s v="5-10 jaar"/>
    <s v="Kroonsterfte"/>
    <m/>
    <d v="2022-08-02T07:20:20"/>
    <s v="r.thijssen"/>
    <d v="2022-08-04T08:30:30"/>
    <s v="r.geerts@terranostra.nu"/>
    <s v="6 - 9 m"/>
    <s v="Ja"/>
    <s v="Nee"/>
    <s v="Ja"/>
    <s v="Ja"/>
    <s v="Nee"/>
    <s v="Ja"/>
    <s v="Ja"/>
    <m/>
    <m/>
    <s v="Ja"/>
    <s v="Riolering zuidzijde handhaven en volschuimen."/>
    <x v="0"/>
  </r>
  <r>
    <n v="1800"/>
    <s v="95506"/>
    <s v="95506"/>
    <s v="Acer pseudoplatanus"/>
    <s v="Gewone esdoorn"/>
    <m/>
    <x v="12"/>
    <n v="10"/>
    <n v="10.24"/>
    <m/>
    <m/>
    <m/>
    <s v="30 - 40"/>
    <s v="Gras"/>
    <s v="Matig"/>
    <s v="Matig"/>
    <x v="1"/>
    <s v="Conditie"/>
    <m/>
    <m/>
    <m/>
    <n v="135852.30000000101"/>
    <n v="453227.34800000099"/>
    <s v="70"/>
    <s v="10-15 jaar"/>
    <s v="Op 3M+mv ingerotte snwond."/>
    <m/>
    <d v="2022-08-02T07:20:20"/>
    <s v="r.thijssen"/>
    <d v="2022-08-04T08:29:53"/>
    <s v="r.geerts@terranostra.nu"/>
    <s v="6 - 9 m"/>
    <s v="Ja"/>
    <s v="Nee"/>
    <s v="Ja"/>
    <s v="Ja"/>
    <s v="Ja"/>
    <s v="Ja"/>
    <s v="Nee"/>
    <m/>
    <m/>
    <s v="Nee"/>
    <m/>
    <x v="0"/>
  </r>
  <r>
    <n v="1801"/>
    <s v="95507"/>
    <s v="95507"/>
    <s v="Acer pseudoplatanus"/>
    <s v="Gewone esdoorn"/>
    <m/>
    <x v="48"/>
    <n v="4"/>
    <n v="1.0815999999999999"/>
    <m/>
    <m/>
    <m/>
    <s v="10 - 20"/>
    <s v="Gras"/>
    <s v="Matig"/>
    <s v="Matig"/>
    <x v="1"/>
    <s v="Conditie"/>
    <s v="kabels buiten kl"/>
    <m/>
    <m/>
    <n v="135846.54500000199"/>
    <n v="453231.72100000101"/>
    <s v="71"/>
    <s v="10-15 jaar"/>
    <m/>
    <m/>
    <d v="2022-08-02T07:20:20"/>
    <s v="r.thijssen"/>
    <d v="2022-08-04T08:29:53"/>
    <s v="r.geerts@terranostra.nu"/>
    <s v="0 - 6 m"/>
    <s v="Ja"/>
    <s v="Nee"/>
    <s v="Ja"/>
    <s v="Ja"/>
    <s v="Ja"/>
    <s v="Ja"/>
    <s v="Ja"/>
    <m/>
    <m/>
    <s v="Nee"/>
    <m/>
    <x v="0"/>
  </r>
  <r>
    <n v="1802"/>
    <s v="95508"/>
    <s v="95508"/>
    <s v="Acer pseudoplatanus"/>
    <s v="Gewone esdoorn"/>
    <m/>
    <x v="60"/>
    <n v="8"/>
    <n v="14.137600000000001"/>
    <m/>
    <m/>
    <m/>
    <s v="30 - 40"/>
    <s v="Gras"/>
    <s v="Slecht"/>
    <s v="Matig"/>
    <x v="1"/>
    <s v="Conditie"/>
    <m/>
    <m/>
    <m/>
    <n v="135840.43600000101"/>
    <n v="453235.82200000098"/>
    <s v="72"/>
    <s v="5-10 jaar"/>
    <m/>
    <m/>
    <d v="2022-08-02T07:20:20"/>
    <s v="r.thijssen"/>
    <d v="2022-08-04T08:30:30"/>
    <s v="r.geerts@terranostra.nu"/>
    <s v="9 -12 m"/>
    <s v="Ja"/>
    <s v="Nee"/>
    <s v="Ja"/>
    <s v="Ja"/>
    <s v="Nee"/>
    <s v="Ja"/>
    <s v="Ja"/>
    <m/>
    <m/>
    <s v="Nee"/>
    <m/>
    <x v="0"/>
  </r>
  <r>
    <n v="1804"/>
    <s v="95534"/>
    <n v="95534"/>
    <s v="Aesculus hippocastanum 'Baumannii'"/>
    <s v="Witte paardenkastanje Baumannii"/>
    <m/>
    <x v="8"/>
    <n v="13"/>
    <n v="13.542400000000001"/>
    <m/>
    <m/>
    <m/>
    <s v="40 - 50"/>
    <s v="Gras"/>
    <s v="Matig"/>
    <s v="Matig"/>
    <x v="1"/>
    <s v="Conditie"/>
    <s v="bloedingsziekte"/>
    <s v="Plantverband"/>
    <m/>
    <n v="135838.125"/>
    <n v="453196.96100000298"/>
    <s v="74"/>
    <s v="10-15 jaar"/>
    <m/>
    <m/>
    <d v="2022-08-02T07:20:20"/>
    <s v="r.thijssen"/>
    <d v="2022-08-04T08:29:53"/>
    <s v="r.geerts@terranostra.nu"/>
    <s v="9 -12 m"/>
    <s v="Ja"/>
    <s v="Nee"/>
    <s v="Nee"/>
    <s v="Ja"/>
    <s v="Ja"/>
    <s v="Ja"/>
    <s v="Nee"/>
    <m/>
    <m/>
    <s v="Nee"/>
    <m/>
    <x v="0"/>
  </r>
  <r>
    <n v="1805"/>
    <s v="95536"/>
    <s v="95536"/>
    <s v="Aesculus hippocastanum 'Baumannii'"/>
    <s v="Witte paardenkastanje Baumannii"/>
    <m/>
    <x v="61"/>
    <n v="9"/>
    <n v="12.3904"/>
    <m/>
    <m/>
    <m/>
    <s v="40 - 50"/>
    <s v="Gras"/>
    <s v="Matig"/>
    <s v="Matig"/>
    <x v="1"/>
    <s v="Conditie"/>
    <s v="bloedingsziekte"/>
    <s v="Plantverband"/>
    <m/>
    <n v="135825.625"/>
    <n v="453199.82100000198"/>
    <s v="75"/>
    <s v="5-10 jaar"/>
    <m/>
    <m/>
    <d v="2022-08-02T07:20:20"/>
    <s v="r.thijssen"/>
    <d v="2022-08-04T08:29:53"/>
    <s v="r.geerts@terranostra.nu"/>
    <s v="12 -15 m"/>
    <s v="Ja"/>
    <s v="Nee"/>
    <s v="Nee"/>
    <s v="Ja"/>
    <s v="Ja"/>
    <s v="Ja"/>
    <s v="Nee"/>
    <m/>
    <m/>
    <s v="Nee"/>
    <m/>
    <x v="0"/>
  </r>
  <r>
    <n v="1806"/>
    <s v="95537"/>
    <s v="95537"/>
    <s v="Aesculus hippocastanum 'Baumannii'"/>
    <s v="Witte paardenkastanje Baumannii"/>
    <m/>
    <x v="8"/>
    <n v="10"/>
    <n v="13.542400000000001"/>
    <m/>
    <m/>
    <m/>
    <s v="40 - 50"/>
    <s v="Gras"/>
    <s v="Matig"/>
    <s v="Matig"/>
    <x v="1"/>
    <s v="Conditie"/>
    <s v="bloedingsziekte"/>
    <s v="Plantverband"/>
    <m/>
    <n v="135820.715"/>
    <n v="453200.99099999998"/>
    <s v="76"/>
    <s v="10-15 jaar"/>
    <m/>
    <m/>
    <d v="2022-08-02T07:20:20"/>
    <s v="r.thijssen"/>
    <d v="2022-08-04T08:29:53"/>
    <s v="r.geerts@terranostra.nu"/>
    <s v="9 -12 m"/>
    <s v="Ja"/>
    <s v="Nee"/>
    <s v="Nee"/>
    <s v="Ja"/>
    <s v="Ja"/>
    <s v="Ja"/>
    <s v="Nee"/>
    <m/>
    <m/>
    <s v="Nee"/>
    <m/>
    <x v="0"/>
  </r>
  <r>
    <n v="1807"/>
    <s v="95538"/>
    <s v="95538"/>
    <s v="Aesculus hippocastanum 'Baumannii'"/>
    <s v="Witte paardenkastanje Baumannii"/>
    <m/>
    <x v="11"/>
    <n v="11"/>
    <n v="10.7584"/>
    <m/>
    <m/>
    <m/>
    <s v="40 - 50"/>
    <s v="Gras"/>
    <s v="Matig"/>
    <s v="Matig"/>
    <x v="1"/>
    <s v="Conditie"/>
    <s v="bloedingsziekte"/>
    <s v="Plantverband"/>
    <m/>
    <n v="135829.375"/>
    <n v="453203.57100000198"/>
    <s v="77"/>
    <s v="10-15 jaar"/>
    <m/>
    <m/>
    <d v="2022-08-02T07:20:20"/>
    <s v="r.thijssen"/>
    <d v="2022-08-05T14:40:18"/>
    <s v="r.geerts@terranostra.nu"/>
    <s v="9 -12 m"/>
    <s v="Ja"/>
    <s v="Nee"/>
    <s v="Nee"/>
    <s v="Ja"/>
    <s v="Ja"/>
    <s v="Ja"/>
    <s v="Nee"/>
    <m/>
    <m/>
    <s v="Nee"/>
    <m/>
    <x v="0"/>
  </r>
  <r>
    <n v="1808"/>
    <s v="95539"/>
    <s v="95539"/>
    <s v="Aesculus hippocastanum 'Baumannii'"/>
    <s v="Witte paardenkastanje Baumannii"/>
    <m/>
    <x v="62"/>
    <n v="9"/>
    <n v="11.833600000000001"/>
    <m/>
    <m/>
    <m/>
    <s v="40 - 50"/>
    <s v="Gras"/>
    <s v="Matig"/>
    <s v="Matig"/>
    <x v="1"/>
    <s v="Conditie"/>
    <s v="bloedingsziekte"/>
    <s v="Plantverband"/>
    <m/>
    <n v="135821.89500000299"/>
    <n v="453208.04100000102"/>
    <s v="78"/>
    <s v="5-10 jaar"/>
    <m/>
    <m/>
    <d v="2022-08-02T07:20:20"/>
    <s v="r.thijssen"/>
    <d v="2022-08-04T08:29:53"/>
    <s v="r.geerts@terranostra.nu"/>
    <s v="12 -15 m"/>
    <s v="Ja"/>
    <s v="Nee"/>
    <s v="Nee"/>
    <s v="Ja"/>
    <s v="Ja"/>
    <s v="Ja"/>
    <s v="Nee"/>
    <m/>
    <m/>
    <s v="Nee"/>
    <m/>
    <x v="0"/>
  </r>
  <r>
    <n v="1809"/>
    <s v="95540"/>
    <s v="95540"/>
    <s v="Aesculus hippocastanum 'Baumannii'"/>
    <s v="Witte paardenkastanje Baumannii"/>
    <m/>
    <x v="60"/>
    <n v="10"/>
    <n v="14.137600000000001"/>
    <m/>
    <m/>
    <m/>
    <s v="40 - 50"/>
    <s v="Gras"/>
    <s v="Matig"/>
    <s v="Matig"/>
    <x v="1"/>
    <s v="Conditie"/>
    <s v="bloedingsziekte"/>
    <s v="Plantverband"/>
    <m/>
    <n v="135816.83500000101"/>
    <n v="453207.98100000201"/>
    <s v="79"/>
    <s v="5-10 jaar"/>
    <m/>
    <m/>
    <d v="2022-08-02T07:20:20"/>
    <s v="r.thijssen"/>
    <d v="2022-08-04T08:29:53"/>
    <s v="r.geerts@terranostra.nu"/>
    <s v="15 -18 m"/>
    <s v="Ja"/>
    <s v="Nee"/>
    <s v="Nee"/>
    <s v="Ja"/>
    <s v="Ja"/>
    <s v="Ja"/>
    <s v="Nee"/>
    <m/>
    <m/>
    <s v="Nee"/>
    <m/>
    <x v="0"/>
  </r>
  <r>
    <n v="1810"/>
    <s v="95541"/>
    <s v="95541"/>
    <s v="Aesculus hippocastanum 'Baumannii'"/>
    <s v="Witte paardenkastanje Baumannii"/>
    <m/>
    <x v="58"/>
    <n v="14"/>
    <n v="25.401599999999998"/>
    <m/>
    <m/>
    <m/>
    <s v="40 - 50"/>
    <s v="Gras"/>
    <s v="Matig"/>
    <s v="Matig"/>
    <x v="1"/>
    <s v="Conditie"/>
    <s v="bloedingsziekte"/>
    <s v="Plantverband"/>
    <m/>
    <n v="135830.365000002"/>
    <n v="453209.95100000099"/>
    <s v="80"/>
    <s v="5-10 jaar"/>
    <m/>
    <m/>
    <d v="2022-08-02T07:20:20"/>
    <s v="r.thijssen"/>
    <d v="2022-08-04T08:29:53"/>
    <s v="r.geerts@terranostra.nu"/>
    <s v="9 -12 m"/>
    <s v="Ja"/>
    <s v="Nee"/>
    <s v="Nee"/>
    <s v="Ja"/>
    <s v="Ja"/>
    <s v="Ja"/>
    <s v="Nee"/>
    <m/>
    <m/>
    <s v="Nee"/>
    <m/>
    <x v="0"/>
  </r>
  <r>
    <n v="1811"/>
    <s v="95542"/>
    <s v="95542"/>
    <s v="Aesculus hippocastanum 'Baumannii'"/>
    <s v="Witte paardenkastanje Baumannii"/>
    <m/>
    <x v="59"/>
    <n v="12"/>
    <n v="24.601600000000001"/>
    <m/>
    <m/>
    <m/>
    <s v="40 - 50"/>
    <s v="Gras"/>
    <s v="Matig"/>
    <s v="Matig"/>
    <x v="1"/>
    <s v="Conditie"/>
    <s v="bloedingsziekte"/>
    <s v="Plantverband"/>
    <m/>
    <n v="135820.225000001"/>
    <n v="453213.12100000301"/>
    <s v="81"/>
    <s v="10-15 jaar"/>
    <m/>
    <m/>
    <d v="2022-08-02T07:20:20"/>
    <s v="r.thijssen"/>
    <d v="2022-08-05T14:40:18"/>
    <s v="r.geerts@terranostra.nu"/>
    <s v="9 -12 m"/>
    <s v="Ja"/>
    <s v="Nee"/>
    <s v="Nee"/>
    <s v="Ja"/>
    <s v="Ja"/>
    <s v="Ja"/>
    <s v="Nee"/>
    <m/>
    <m/>
    <s v="Nee"/>
    <m/>
    <x v="0"/>
  </r>
  <r>
    <n v="1812"/>
    <s v="95883"/>
    <s v="95883"/>
    <s v="Ulmus hollandica 'Groeneveld'"/>
    <s v="Iep"/>
    <m/>
    <x v="7"/>
    <n v="14"/>
    <n v="16.6464"/>
    <m/>
    <m/>
    <m/>
    <s v="50 - 60"/>
    <s v="Gras"/>
    <s v="Redelijk"/>
    <s v="Redelijk"/>
    <x v="1"/>
    <s v="Riool in hart kluit"/>
    <s v="alleen in projec"/>
    <m/>
    <m/>
    <n v="135852.49799999999"/>
    <n v="453240.70400000003"/>
    <s v="82"/>
    <s v="&gt;15 jaar"/>
    <m/>
    <m/>
    <d v="2022-08-02T07:20:20"/>
    <s v="r.thijssen"/>
    <d v="2022-08-05T14:40:43"/>
    <s v="r.geerts@terranostra.nu"/>
    <s v="15 -18 m"/>
    <s v="Ja"/>
    <s v="Ja"/>
    <s v="Ja"/>
    <s v="Ja"/>
    <s v="Nee"/>
    <s v="Ja"/>
    <s v="Nee"/>
    <m/>
    <m/>
    <s v="Nee"/>
    <m/>
    <x v="0"/>
  </r>
  <r>
    <m/>
    <s v="519519"/>
    <m/>
    <m/>
    <m/>
    <m/>
    <x v="19"/>
    <m/>
    <m/>
    <m/>
    <m/>
    <m/>
    <m/>
    <m/>
    <m/>
    <m/>
    <x v="2"/>
    <m/>
    <m/>
    <m/>
    <m/>
    <n v="135738.50200000001"/>
    <n v="453762.62200000102"/>
    <m/>
    <m/>
    <m/>
    <m/>
    <d v="2022-08-02T07:20:20"/>
    <s v="r.thijssen"/>
    <d v="2022-08-03T09:51:04"/>
    <s v="r.thijssen"/>
    <m/>
    <m/>
    <m/>
    <m/>
    <m/>
    <m/>
    <m/>
    <m/>
    <m/>
    <m/>
    <m/>
    <m/>
    <x v="1"/>
  </r>
  <r>
    <m/>
    <s v="519520"/>
    <m/>
    <m/>
    <m/>
    <m/>
    <x v="19"/>
    <m/>
    <m/>
    <m/>
    <m/>
    <m/>
    <m/>
    <m/>
    <m/>
    <m/>
    <x v="2"/>
    <m/>
    <m/>
    <m/>
    <m/>
    <n v="135740.562000003"/>
    <n v="453771.82"/>
    <m/>
    <m/>
    <m/>
    <m/>
    <d v="2022-08-02T07:20:20"/>
    <s v="r.thijssen"/>
    <d v="2022-08-03T09:51:04"/>
    <s v="r.thijssen"/>
    <m/>
    <m/>
    <m/>
    <m/>
    <m/>
    <m/>
    <m/>
    <m/>
    <m/>
    <m/>
    <m/>
    <m/>
    <x v="1"/>
  </r>
  <r>
    <m/>
    <s v="519521"/>
    <m/>
    <m/>
    <m/>
    <m/>
    <x v="19"/>
    <m/>
    <m/>
    <m/>
    <m/>
    <m/>
    <m/>
    <m/>
    <m/>
    <m/>
    <x v="2"/>
    <m/>
    <m/>
    <m/>
    <m/>
    <n v="135735.79900000201"/>
    <n v="453779.92400000198"/>
    <m/>
    <m/>
    <m/>
    <s v="Ja"/>
    <d v="2022-08-02T07:20:20"/>
    <s v="r.thijssen"/>
    <d v="2022-08-03T09:51:04"/>
    <s v="r.thijssen"/>
    <m/>
    <m/>
    <m/>
    <m/>
    <m/>
    <m/>
    <m/>
    <m/>
    <m/>
    <m/>
    <m/>
    <m/>
    <x v="1"/>
  </r>
  <r>
    <m/>
    <s v="519522"/>
    <m/>
    <m/>
    <m/>
    <m/>
    <x v="19"/>
    <m/>
    <m/>
    <m/>
    <m/>
    <m/>
    <m/>
    <m/>
    <m/>
    <m/>
    <x v="2"/>
    <m/>
    <m/>
    <m/>
    <m/>
    <n v="135737.891000003"/>
    <n v="453788.95000000298"/>
    <m/>
    <m/>
    <m/>
    <s v="Ja"/>
    <d v="2022-08-02T07:20:20"/>
    <s v="r.thijssen"/>
    <d v="2022-08-03T09:51:04"/>
    <s v="r.thijssen"/>
    <m/>
    <m/>
    <m/>
    <m/>
    <m/>
    <m/>
    <m/>
    <m/>
    <m/>
    <m/>
    <m/>
    <m/>
    <x v="1"/>
  </r>
  <r>
    <m/>
    <s v="519523"/>
    <m/>
    <m/>
    <m/>
    <m/>
    <x v="19"/>
    <m/>
    <m/>
    <m/>
    <m/>
    <m/>
    <m/>
    <m/>
    <m/>
    <m/>
    <x v="2"/>
    <m/>
    <m/>
    <m/>
    <m/>
    <n v="135733.33900000199"/>
    <n v="453796.67800000298"/>
    <m/>
    <m/>
    <m/>
    <s v="Ja"/>
    <d v="2022-08-02T07:20:20"/>
    <s v="r.thijssen"/>
    <d v="2022-08-03T09:51:04"/>
    <s v="r.thijssen"/>
    <m/>
    <m/>
    <m/>
    <m/>
    <m/>
    <m/>
    <m/>
    <m/>
    <m/>
    <m/>
    <m/>
    <m/>
    <x v="1"/>
  </r>
  <r>
    <m/>
    <s v="519524"/>
    <m/>
    <m/>
    <m/>
    <m/>
    <x v="19"/>
    <m/>
    <m/>
    <m/>
    <m/>
    <m/>
    <m/>
    <m/>
    <m/>
    <m/>
    <x v="2"/>
    <m/>
    <m/>
    <m/>
    <m/>
    <n v="135735.28400000199"/>
    <n v="453806.29599999997"/>
    <m/>
    <m/>
    <m/>
    <m/>
    <d v="2022-08-02T07:20:20"/>
    <s v="r.thijssen"/>
    <d v="2022-08-03T09:51:04"/>
    <s v="r.thijssen"/>
    <m/>
    <m/>
    <m/>
    <m/>
    <m/>
    <m/>
    <m/>
    <m/>
    <m/>
    <m/>
    <m/>
    <m/>
    <x v="1"/>
  </r>
  <r>
    <m/>
    <s v="519525"/>
    <m/>
    <m/>
    <m/>
    <m/>
    <x v="19"/>
    <m/>
    <m/>
    <m/>
    <m/>
    <m/>
    <m/>
    <m/>
    <m/>
    <m/>
    <x v="2"/>
    <m/>
    <m/>
    <m/>
    <m/>
    <n v="135730.49799999999"/>
    <n v="453814.35400000197"/>
    <m/>
    <m/>
    <m/>
    <m/>
    <d v="2022-08-02T07:20:20"/>
    <s v="r.thijssen"/>
    <d v="2022-08-03T09:51:04"/>
    <s v="r.thijssen"/>
    <m/>
    <m/>
    <m/>
    <m/>
    <m/>
    <m/>
    <m/>
    <m/>
    <m/>
    <m/>
    <m/>
    <m/>
    <x v="1"/>
  </r>
  <r>
    <m/>
    <s v="519526"/>
    <m/>
    <m/>
    <m/>
    <m/>
    <x v="19"/>
    <m/>
    <m/>
    <m/>
    <m/>
    <m/>
    <m/>
    <m/>
    <m/>
    <m/>
    <x v="2"/>
    <m/>
    <m/>
    <m/>
    <m/>
    <n v="135732.51300000001"/>
    <n v="453823.59300000197"/>
    <m/>
    <m/>
    <m/>
    <m/>
    <d v="2022-08-02T07:20:20"/>
    <s v="r.thijssen"/>
    <d v="2022-08-03T09:51:04"/>
    <s v="r.thijssen"/>
    <m/>
    <m/>
    <m/>
    <m/>
    <m/>
    <m/>
    <m/>
    <m/>
    <m/>
    <m/>
    <m/>
    <m/>
    <x v="1"/>
  </r>
  <r>
    <m/>
    <s v="519527"/>
    <m/>
    <m/>
    <m/>
    <m/>
    <x v="19"/>
    <m/>
    <m/>
    <m/>
    <m/>
    <m/>
    <m/>
    <m/>
    <m/>
    <m/>
    <x v="2"/>
    <m/>
    <m/>
    <m/>
    <m/>
    <n v="135727.98699999999"/>
    <n v="453831.64100000297"/>
    <m/>
    <m/>
    <m/>
    <m/>
    <d v="2022-08-02T07:20:20"/>
    <s v="r.thijssen"/>
    <d v="2022-08-03T09:51:04"/>
    <s v="r.thijssen"/>
    <m/>
    <m/>
    <m/>
    <m/>
    <m/>
    <m/>
    <m/>
    <m/>
    <m/>
    <m/>
    <m/>
    <m/>
    <x v="1"/>
  </r>
  <r>
    <m/>
    <s v="519528"/>
    <m/>
    <m/>
    <m/>
    <m/>
    <x v="19"/>
    <m/>
    <m/>
    <m/>
    <m/>
    <m/>
    <m/>
    <m/>
    <m/>
    <m/>
    <x v="2"/>
    <m/>
    <m/>
    <m/>
    <m/>
    <n v="135729.83600000301"/>
    <n v="453840.83800000302"/>
    <m/>
    <m/>
    <m/>
    <m/>
    <d v="2022-08-02T07:20:20"/>
    <s v="r.thijssen"/>
    <d v="2022-08-03T09:51:04"/>
    <s v="r.thijssen"/>
    <m/>
    <m/>
    <m/>
    <m/>
    <m/>
    <m/>
    <m/>
    <m/>
    <m/>
    <m/>
    <m/>
    <m/>
    <x v="1"/>
  </r>
  <r>
    <m/>
    <s v="519529"/>
    <m/>
    <m/>
    <m/>
    <m/>
    <x v="19"/>
    <m/>
    <m/>
    <m/>
    <m/>
    <m/>
    <m/>
    <m/>
    <m/>
    <m/>
    <x v="2"/>
    <m/>
    <m/>
    <m/>
    <m/>
    <n v="135725.15500000099"/>
    <n v="453849.00500000297"/>
    <m/>
    <m/>
    <m/>
    <m/>
    <d v="2022-08-02T07:20:20"/>
    <s v="r.thijssen"/>
    <d v="2022-08-03T09:51:04"/>
    <s v="r.thijssen"/>
    <m/>
    <m/>
    <m/>
    <m/>
    <m/>
    <m/>
    <m/>
    <m/>
    <m/>
    <m/>
    <m/>
    <m/>
    <x v="1"/>
  </r>
  <r>
    <m/>
    <s v="519530"/>
    <m/>
    <m/>
    <m/>
    <m/>
    <x v="19"/>
    <m/>
    <m/>
    <m/>
    <m/>
    <m/>
    <m/>
    <m/>
    <m/>
    <m/>
    <x v="2"/>
    <m/>
    <m/>
    <m/>
    <m/>
    <n v="135727.24200000201"/>
    <n v="453858.18900000298"/>
    <m/>
    <m/>
    <m/>
    <m/>
    <d v="2022-08-02T07:20:20"/>
    <s v="r.thijssen"/>
    <d v="2022-08-03T09:51:04"/>
    <s v="r.thijssen"/>
    <m/>
    <m/>
    <m/>
    <m/>
    <m/>
    <m/>
    <m/>
    <m/>
    <m/>
    <m/>
    <m/>
    <m/>
    <x v="1"/>
  </r>
  <r>
    <m/>
    <s v="519531"/>
    <m/>
    <m/>
    <m/>
    <m/>
    <x v="19"/>
    <m/>
    <m/>
    <m/>
    <m/>
    <m/>
    <m/>
    <m/>
    <m/>
    <m/>
    <x v="2"/>
    <m/>
    <m/>
    <m/>
    <m/>
    <n v="135722.37000000101"/>
    <n v="453866.41800000099"/>
    <m/>
    <m/>
    <m/>
    <m/>
    <d v="2022-08-02T07:20:20"/>
    <s v="r.thijssen"/>
    <d v="2022-08-03T09:51:04"/>
    <s v="r.thijssen"/>
    <m/>
    <m/>
    <m/>
    <m/>
    <m/>
    <m/>
    <m/>
    <m/>
    <m/>
    <m/>
    <m/>
    <m/>
    <x v="1"/>
  </r>
  <r>
    <m/>
    <s v="519532"/>
    <m/>
    <m/>
    <m/>
    <m/>
    <x v="19"/>
    <m/>
    <m/>
    <m/>
    <m/>
    <m/>
    <m/>
    <m/>
    <m/>
    <m/>
    <x v="2"/>
    <m/>
    <m/>
    <m/>
    <m/>
    <n v="135724.52900000301"/>
    <n v="453875.47200000298"/>
    <m/>
    <m/>
    <m/>
    <m/>
    <d v="2022-08-02T07:20:20"/>
    <s v="r.thijssen"/>
    <d v="2022-08-03T09:51:04"/>
    <s v="r.thijssen"/>
    <m/>
    <m/>
    <m/>
    <m/>
    <m/>
    <m/>
    <m/>
    <m/>
    <m/>
    <m/>
    <m/>
    <m/>
    <x v="1"/>
  </r>
  <r>
    <m/>
    <s v="519533"/>
    <m/>
    <m/>
    <m/>
    <m/>
    <x v="19"/>
    <m/>
    <m/>
    <m/>
    <m/>
    <m/>
    <m/>
    <m/>
    <m/>
    <m/>
    <x v="2"/>
    <m/>
    <m/>
    <m/>
    <m/>
    <n v="135719.718000002"/>
    <n v="453883.69300000003"/>
    <m/>
    <m/>
    <m/>
    <m/>
    <d v="2022-08-02T07:20:20"/>
    <s v="r.thijssen"/>
    <d v="2022-08-03T09:51:04"/>
    <s v="r.thijssen"/>
    <m/>
    <m/>
    <m/>
    <m/>
    <m/>
    <m/>
    <m/>
    <m/>
    <m/>
    <m/>
    <m/>
    <m/>
    <x v="1"/>
  </r>
  <r>
    <m/>
    <s v="519534"/>
    <m/>
    <m/>
    <m/>
    <m/>
    <x v="19"/>
    <m/>
    <m/>
    <m/>
    <m/>
    <m/>
    <m/>
    <m/>
    <m/>
    <m/>
    <x v="2"/>
    <m/>
    <m/>
    <m/>
    <m/>
    <n v="135721.92400000201"/>
    <n v="453892.886"/>
    <m/>
    <m/>
    <m/>
    <m/>
    <d v="2022-08-02T07:20:20"/>
    <s v="r.thijssen"/>
    <d v="2022-08-03T09:51:04"/>
    <s v="r.thijssen"/>
    <m/>
    <m/>
    <m/>
    <m/>
    <m/>
    <m/>
    <m/>
    <m/>
    <m/>
    <m/>
    <m/>
    <m/>
    <x v="1"/>
  </r>
  <r>
    <m/>
    <s v="519535"/>
    <m/>
    <m/>
    <m/>
    <m/>
    <x v="19"/>
    <m/>
    <m/>
    <m/>
    <m/>
    <m/>
    <m/>
    <m/>
    <m/>
    <m/>
    <x v="2"/>
    <m/>
    <m/>
    <m/>
    <m/>
    <n v="135717.218000002"/>
    <n v="453901.28800000303"/>
    <m/>
    <m/>
    <m/>
    <m/>
    <d v="2022-08-02T07:20:20"/>
    <s v="r.thijssen"/>
    <d v="2022-08-03T09:51:04"/>
    <s v="r.thijssen"/>
    <m/>
    <m/>
    <m/>
    <m/>
    <m/>
    <m/>
    <m/>
    <m/>
    <m/>
    <m/>
    <m/>
    <m/>
    <x v="1"/>
  </r>
  <r>
    <m/>
    <s v="519536"/>
    <m/>
    <m/>
    <m/>
    <m/>
    <x v="19"/>
    <m/>
    <m/>
    <m/>
    <m/>
    <m/>
    <m/>
    <m/>
    <m/>
    <m/>
    <x v="2"/>
    <m/>
    <m/>
    <m/>
    <m/>
    <n v="135719.20200000299"/>
    <n v="453910.24000000203"/>
    <m/>
    <m/>
    <m/>
    <m/>
    <d v="2022-08-02T07:20:20"/>
    <s v="r.thijssen"/>
    <d v="2022-08-03T09:51:04"/>
    <s v="r.thijssen"/>
    <m/>
    <m/>
    <m/>
    <m/>
    <m/>
    <m/>
    <m/>
    <m/>
    <m/>
    <m/>
    <m/>
    <m/>
    <x v="1"/>
  </r>
  <r>
    <m/>
    <s v="519537"/>
    <m/>
    <m/>
    <m/>
    <m/>
    <x v="19"/>
    <m/>
    <m/>
    <m/>
    <m/>
    <m/>
    <m/>
    <m/>
    <m/>
    <m/>
    <x v="2"/>
    <m/>
    <m/>
    <m/>
    <m/>
    <n v="135714.266000003"/>
    <n v="453919.83900000202"/>
    <m/>
    <m/>
    <m/>
    <s v="Ja"/>
    <d v="2022-08-02T07:20:20"/>
    <s v="r.thijssen"/>
    <d v="2022-08-03T09:51:04"/>
    <s v="r.thijssen"/>
    <m/>
    <m/>
    <m/>
    <m/>
    <m/>
    <m/>
    <m/>
    <m/>
    <m/>
    <m/>
    <m/>
    <m/>
    <x v="1"/>
  </r>
  <r>
    <m/>
    <s v="519538"/>
    <m/>
    <m/>
    <m/>
    <m/>
    <x v="19"/>
    <m/>
    <m/>
    <m/>
    <m/>
    <m/>
    <m/>
    <m/>
    <m/>
    <m/>
    <x v="2"/>
    <m/>
    <m/>
    <m/>
    <m/>
    <n v="135716.43100000199"/>
    <n v="453927.48700000002"/>
    <m/>
    <m/>
    <m/>
    <s v="Ja"/>
    <d v="2022-08-02T07:20:20"/>
    <s v="r.thijssen"/>
    <d v="2022-08-03T09:51:04"/>
    <s v="r.thijssen"/>
    <m/>
    <m/>
    <m/>
    <m/>
    <m/>
    <m/>
    <m/>
    <m/>
    <m/>
    <m/>
    <m/>
    <m/>
    <x v="1"/>
  </r>
  <r>
    <m/>
    <s v="519539"/>
    <m/>
    <m/>
    <m/>
    <m/>
    <x v="19"/>
    <m/>
    <m/>
    <m/>
    <m/>
    <m/>
    <m/>
    <m/>
    <m/>
    <m/>
    <x v="2"/>
    <m/>
    <m/>
    <m/>
    <m/>
    <n v="135711.79100000099"/>
    <n v="453935.22400000301"/>
    <m/>
    <m/>
    <m/>
    <m/>
    <d v="2022-08-02T07:20:20"/>
    <s v="r.thijssen"/>
    <d v="2022-08-03T09:51:04"/>
    <s v="r.thijssen"/>
    <m/>
    <m/>
    <m/>
    <m/>
    <m/>
    <m/>
    <m/>
    <m/>
    <m/>
    <m/>
    <m/>
    <m/>
    <x v="1"/>
  </r>
  <r>
    <m/>
    <s v="519540"/>
    <m/>
    <m/>
    <m/>
    <m/>
    <x v="19"/>
    <m/>
    <m/>
    <m/>
    <m/>
    <m/>
    <m/>
    <m/>
    <m/>
    <m/>
    <x v="2"/>
    <m/>
    <m/>
    <m/>
    <m/>
    <n v="135713.70300000199"/>
    <n v="453944.709000003"/>
    <m/>
    <m/>
    <m/>
    <m/>
    <d v="2022-08-02T07:20:20"/>
    <s v="r.thijssen"/>
    <d v="2022-08-03T09:51:04"/>
    <s v="r.thijssen"/>
    <m/>
    <m/>
    <m/>
    <m/>
    <m/>
    <m/>
    <m/>
    <m/>
    <m/>
    <m/>
    <m/>
    <m/>
    <x v="1"/>
  </r>
  <r>
    <m/>
    <s v="519541"/>
    <m/>
    <m/>
    <m/>
    <m/>
    <x v="19"/>
    <m/>
    <m/>
    <m/>
    <m/>
    <m/>
    <m/>
    <m/>
    <m/>
    <m/>
    <x v="2"/>
    <m/>
    <m/>
    <m/>
    <m/>
    <n v="135709.114"/>
    <n v="453952.66600000102"/>
    <m/>
    <m/>
    <m/>
    <m/>
    <d v="2022-08-02T07:20:20"/>
    <s v="r.thijssen"/>
    <d v="2022-08-03T09:51:04"/>
    <s v="r.thijssen"/>
    <m/>
    <m/>
    <m/>
    <m/>
    <m/>
    <m/>
    <m/>
    <m/>
    <m/>
    <m/>
    <m/>
    <m/>
    <x v="1"/>
  </r>
  <r>
    <m/>
    <s v="519542"/>
    <m/>
    <m/>
    <m/>
    <m/>
    <x v="19"/>
    <m/>
    <m/>
    <m/>
    <m/>
    <m/>
    <m/>
    <m/>
    <m/>
    <m/>
    <x v="2"/>
    <m/>
    <m/>
    <m/>
    <m/>
    <n v="135711.10800000301"/>
    <n v="453961.91700000298"/>
    <m/>
    <m/>
    <m/>
    <m/>
    <d v="2022-08-02T07:20:20"/>
    <s v="r.thijssen"/>
    <d v="2022-08-03T09:51:04"/>
    <s v="r.thijssen"/>
    <m/>
    <m/>
    <m/>
    <m/>
    <m/>
    <m/>
    <m/>
    <m/>
    <m/>
    <m/>
    <m/>
    <m/>
    <x v="1"/>
  </r>
  <r>
    <m/>
    <s v="519543"/>
    <m/>
    <m/>
    <m/>
    <m/>
    <x v="19"/>
    <m/>
    <m/>
    <m/>
    <m/>
    <m/>
    <m/>
    <m/>
    <m/>
    <m/>
    <x v="2"/>
    <m/>
    <m/>
    <m/>
    <m/>
    <n v="135706.93400000001"/>
    <n v="453967.06500000099"/>
    <m/>
    <m/>
    <m/>
    <m/>
    <d v="2022-08-02T07:20:20"/>
    <s v="r.thijssen"/>
    <d v="2022-08-03T09:51:04"/>
    <s v="r.thijssen"/>
    <m/>
    <m/>
    <m/>
    <m/>
    <m/>
    <m/>
    <m/>
    <m/>
    <m/>
    <m/>
    <m/>
    <m/>
    <x v="1"/>
  </r>
  <r>
    <n v="1828"/>
    <s v="519046"/>
    <s v="519046"/>
    <s v="Platanus x hispanica"/>
    <s v="Gewone plataan"/>
    <m/>
    <x v="38"/>
    <n v="16"/>
    <n v="20.793600000000001"/>
    <m/>
    <m/>
    <m/>
    <s v="50 - 60"/>
    <s v="Gras"/>
    <s v="Goed"/>
    <s v="Goed"/>
    <x v="1"/>
    <s v="Tuien te voorzien"/>
    <s v="Licht hellend"/>
    <s v="-3M over 20m"/>
    <m/>
    <n v="136096.080000002"/>
    <n v="453263.60100000002"/>
    <s v="98"/>
    <s v="&gt;15 jaar"/>
    <m/>
    <m/>
    <d v="2022-08-02T07:20:20"/>
    <s v="r.thijssen"/>
    <d v="2022-08-04T07:55:34"/>
    <s v="r.geerts@terranostra.nu"/>
    <s v="18 -24 m"/>
    <s v="Ja"/>
    <s v="Ja"/>
    <s v="Ja"/>
    <s v="Ja"/>
    <s v="Nee"/>
    <s v="Nee"/>
    <s v="Nee"/>
    <m/>
    <m/>
    <s v="Nee"/>
    <m/>
    <x v="0"/>
  </r>
  <r>
    <n v="1829"/>
    <s v="519051"/>
    <s v="519051"/>
    <s v="Ulmus hollandica 'Groeneveld'"/>
    <s v="Iep"/>
    <m/>
    <x v="14"/>
    <n v="8"/>
    <n v="7.84"/>
    <m/>
    <m/>
    <m/>
    <s v="20 - 30"/>
    <s v="Gras"/>
    <s v="Redelijk"/>
    <s v="Redelijk"/>
    <x v="1"/>
    <s v="Kabel te ver in kluit"/>
    <m/>
    <m/>
    <m/>
    <n v="135965.416900001"/>
    <n v="453236.68400000001"/>
    <s v="99"/>
    <s v="&gt;15 jaar"/>
    <m/>
    <m/>
    <d v="2022-08-02T07:20:20"/>
    <s v="r.thijssen"/>
    <d v="2022-08-03T10:12:09"/>
    <s v="r.geerts@terranostra.nu"/>
    <s v="9 -12 m"/>
    <s v="Ja"/>
    <s v="Ja"/>
    <s v="Ja"/>
    <s v="Ja"/>
    <s v="Nee"/>
    <s v="Ja"/>
    <s v="Ja"/>
    <m/>
    <m/>
    <s v="Nee"/>
    <m/>
    <x v="0"/>
  </r>
  <r>
    <n v="1830"/>
    <s v="554121"/>
    <s v="554121"/>
    <s v="Aesculus hippocastanum"/>
    <s v="Witte paardenkastanje"/>
    <m/>
    <x v="63"/>
    <n v="0"/>
    <n v="64"/>
    <m/>
    <m/>
    <m/>
    <s v="60 - 70"/>
    <s v="Beplanting"/>
    <s v="Dood"/>
    <s v="Dood"/>
    <x v="1"/>
    <s v="Dood"/>
    <m/>
    <m/>
    <m/>
    <n v="136010.31000000201"/>
    <n v="453594.592"/>
    <s v="100"/>
    <s v="Dood"/>
    <m/>
    <s v="Ja"/>
    <d v="2022-08-02T07:20:20"/>
    <s v="r.thijssen"/>
    <d v="2022-08-05T14:18:49"/>
    <s v="r.geerts@terranostra.nu"/>
    <s v="0 - 6 m"/>
    <m/>
    <m/>
    <m/>
    <m/>
    <m/>
    <m/>
    <m/>
    <m/>
    <m/>
    <s v="Nee"/>
    <m/>
    <x v="0"/>
  </r>
  <r>
    <n v="1831"/>
    <s v="554122"/>
    <s v="554122"/>
    <s v="Aesculus hippocastanum"/>
    <s v="Witte paardenkastanje"/>
    <m/>
    <x v="64"/>
    <n v="0"/>
    <n v="51.84"/>
    <m/>
    <m/>
    <m/>
    <s v="60 - 70"/>
    <s v="Beplanting"/>
    <s v="Dood"/>
    <s v="Dood"/>
    <x v="1"/>
    <s v="Dood"/>
    <m/>
    <m/>
    <m/>
    <n v="136008.55200000099"/>
    <n v="453588.75"/>
    <s v="101"/>
    <s v="Dood"/>
    <m/>
    <s v="Ja"/>
    <d v="2022-08-02T07:20:20"/>
    <s v="r.thijssen"/>
    <d v="2022-08-05T14:18:49"/>
    <s v="r.geerts@terranostra.nu"/>
    <s v="0 - 6 m"/>
    <m/>
    <m/>
    <m/>
    <m/>
    <m/>
    <m/>
    <m/>
    <m/>
    <m/>
    <s v="Nee"/>
    <m/>
    <x v="0"/>
  </r>
  <r>
    <n v="1851"/>
    <s v="1258015"/>
    <s v="1258015"/>
    <s v="Salix alba"/>
    <s v="Schietwilg"/>
    <m/>
    <x v="36"/>
    <n v="2"/>
    <n v="28.729600000000001"/>
    <m/>
    <m/>
    <m/>
    <s v="40 - 50"/>
    <s v="Taluud"/>
    <s v="Goed"/>
    <s v="Goed"/>
    <x v="1"/>
    <s v="Soortspecifiek"/>
    <m/>
    <m/>
    <m/>
    <n v="136041.59100000199"/>
    <n v="453597.812000003"/>
    <s v="121"/>
    <s v="&gt;15 jaar"/>
    <m/>
    <m/>
    <d v="2022-08-02T07:20:20"/>
    <s v="r.thijssen"/>
    <d v="2022-08-05T05:29:55"/>
    <s v="r.geerts@terranostra.nu"/>
    <s v="0 - 6 m"/>
    <s v="Nee"/>
    <s v="Ja"/>
    <s v="Ja"/>
    <s v="Nee"/>
    <s v="Ja"/>
    <s v="Ja"/>
    <s v="Ja"/>
    <m/>
    <s v="afgezaagd op 2 m, geknot."/>
    <s v="Nee"/>
    <s v="wortelstelsel zal door knotten sterk zijn verkleind."/>
    <x v="0"/>
  </r>
  <r>
    <n v="1872"/>
    <s v="519466"/>
    <s v="519466"/>
    <s v="Ulmus hollandica 'Groeneveld'"/>
    <s v="Iep"/>
    <m/>
    <x v="28"/>
    <n v="14"/>
    <n v="27.04"/>
    <m/>
    <m/>
    <m/>
    <s v="50 - 60"/>
    <s v="Gras"/>
    <s v="Dood"/>
    <s v="Dood"/>
    <x v="4"/>
    <s v="Weg"/>
    <s v="."/>
    <s v="."/>
    <s v="."/>
    <n v="135813.70600000001"/>
    <n v="453300.78400000202"/>
    <s v="142"/>
    <s v="Dood"/>
    <m/>
    <m/>
    <d v="2022-08-02T07:20:20"/>
    <s v="r.thijssen"/>
    <d v="2022-08-04T07:55:34"/>
    <s v="r.geerts@terranostra.nu"/>
    <m/>
    <m/>
    <m/>
    <m/>
    <m/>
    <m/>
    <m/>
    <s v="Nee"/>
    <m/>
    <m/>
    <s v="Nee"/>
    <m/>
    <x v="0"/>
  </r>
  <r>
    <n v="1873"/>
    <s v="519467"/>
    <s v="519467"/>
    <s v="Ulmus hollandica 'Groeneveld'"/>
    <s v="Iep"/>
    <m/>
    <x v="65"/>
    <n v="28"/>
    <n v="33.177599999999998"/>
    <m/>
    <m/>
    <m/>
    <s v="50 - 60"/>
    <s v="Gras"/>
    <s v="Dood"/>
    <s v="Dood"/>
    <x v="4"/>
    <s v="Weg"/>
    <s v="OGCleiding in ha"/>
    <s v="dood"/>
    <s v="."/>
    <n v="135815.87000000101"/>
    <n v="453287.12600000203"/>
    <s v="143"/>
    <s v="Dood"/>
    <m/>
    <m/>
    <d v="2022-08-02T07:20:20"/>
    <s v="r.thijssen"/>
    <d v="2022-08-04T07:55:34"/>
    <s v="r.geerts@terranostra.nu"/>
    <m/>
    <m/>
    <m/>
    <m/>
    <m/>
    <m/>
    <m/>
    <s v="Nee"/>
    <m/>
    <m/>
    <s v="Nee"/>
    <m/>
    <x v="0"/>
  </r>
  <r>
    <n v="1875"/>
    <s v="519479"/>
    <s v="519479"/>
    <s v="Ulmus hollandica 'Groeneveld'"/>
    <s v="Iep"/>
    <m/>
    <x v="31"/>
    <n v="19"/>
    <n v="47.334400000000002"/>
    <m/>
    <m/>
    <m/>
    <s v="50 - 60"/>
    <s v="Gras"/>
    <s v="Redelijk"/>
    <s v="Redelijk"/>
    <x v="1"/>
    <s v="alleen in projectgebied"/>
    <s v="eenzijdige kluit"/>
    <s v="Ls .5 in kluit"/>
    <s v="Geen ruimte"/>
    <n v="135797.558000002"/>
    <n v="453403.92099999997"/>
    <s v="145"/>
    <s v="&gt;15 jaar"/>
    <m/>
    <m/>
    <d v="2022-08-02T07:20:20"/>
    <s v="r.thijssen"/>
    <d v="2022-08-04T07:55:34"/>
    <s v="r.geerts@terranostra.nu"/>
    <s v="18 -24 m"/>
    <s v="Ja"/>
    <s v="Ja"/>
    <s v="Ja"/>
    <s v="Ja"/>
    <s v="Nee"/>
    <s v="Nee"/>
    <s v="Nee"/>
    <m/>
    <m/>
    <s v="Ja"/>
    <s v="Riolering noordzijde handhaven en volschuimen."/>
    <x v="0"/>
  </r>
  <r>
    <n v="1876"/>
    <s v="519480"/>
    <s v="519480"/>
    <s v="Ulmus hollandica 'Groeneveld'"/>
    <s v="Iep"/>
    <m/>
    <x v="57"/>
    <n v="20"/>
    <n v="45.1584"/>
    <m/>
    <m/>
    <m/>
    <s v="50 - 60"/>
    <s v="Gras"/>
    <s v="Redelijk"/>
    <s v="Redelijk"/>
    <x v="1"/>
    <s v="eenzijdige kluit"/>
    <s v="tuien te voorzie"/>
    <s v="alleen in project"/>
    <s v="."/>
    <n v="135782.158"/>
    <n v="453504.15900000202"/>
    <s v="146"/>
    <s v="&gt;15 jaar"/>
    <m/>
    <m/>
    <d v="2022-08-02T07:20:20"/>
    <s v="r.thijssen"/>
    <d v="2022-08-04T07:55:34"/>
    <s v="r.geerts@terranostra.nu"/>
    <s v="15 -18 m"/>
    <s v="Ja"/>
    <s v="Ja"/>
    <s v="Ja"/>
    <s v="Ja"/>
    <s v="Ja"/>
    <s v="Nee"/>
    <s v="Nee"/>
    <m/>
    <m/>
    <s v="Ja"/>
    <s v="Riolering westzijde voorzichtig verwijderen."/>
    <x v="0"/>
  </r>
  <r>
    <n v="1877"/>
    <s v="519481"/>
    <s v="519481"/>
    <s v="Ulmus hollandica 'Groeneveld'"/>
    <s v="Iep"/>
    <m/>
    <x v="64"/>
    <n v="19"/>
    <n v="51.84"/>
    <m/>
    <m/>
    <m/>
    <s v="50 - 60"/>
    <s v="Gras"/>
    <s v="Redelijk"/>
    <s v="Redelijk"/>
    <x v="1"/>
    <s v="alleen in projectgebied"/>
    <s v="eenzijdige kluit"/>
    <s v="tuien te voorzien"/>
    <s v="."/>
    <n v="135779.43900000301"/>
    <n v="453521.88700000203"/>
    <s v="147"/>
    <s v="&gt;15 jaar"/>
    <m/>
    <s v="Ja"/>
    <d v="2022-08-02T07:20:20"/>
    <s v="r.thijssen"/>
    <d v="2022-08-04T07:55:34"/>
    <s v="r.geerts@terranostra.nu"/>
    <s v="18 -24 m"/>
    <s v="Ja"/>
    <s v="Ja"/>
    <s v="Ja"/>
    <s v="Ja"/>
    <s v="Ja"/>
    <s v="Nee"/>
    <s v="Nee"/>
    <m/>
    <m/>
    <s v="Nee"/>
    <m/>
    <x v="0"/>
  </r>
  <r>
    <n v="1878"/>
    <s v="519482"/>
    <s v="519482"/>
    <s v="Ulmus hollandica 'Groeneveld'"/>
    <s v="Iep"/>
    <m/>
    <x v="56"/>
    <n v="18"/>
    <n v="38.937600000000003"/>
    <m/>
    <m/>
    <m/>
    <s v="50 - 60"/>
    <s v="Gras"/>
    <s v="Redelijk"/>
    <s v="Redelijk"/>
    <x v="1"/>
    <s v="alleen in projectgebied"/>
    <s v="keet op kluit"/>
    <s v="eenzijdige kluit"/>
    <s v="."/>
    <n v="135776.968000002"/>
    <n v="453537.89300000301"/>
    <s v="148"/>
    <s v="&gt;15 jaar"/>
    <m/>
    <m/>
    <d v="2022-08-02T07:20:20"/>
    <s v="r.thijssen"/>
    <d v="2022-08-04T07:55:34"/>
    <s v="r.geerts@terranostra.nu"/>
    <s v="15 -18 m"/>
    <s v="Ja"/>
    <s v="Ja"/>
    <s v="Ja"/>
    <s v="Nee"/>
    <s v="Ja"/>
    <s v="Nee"/>
    <s v="Nee"/>
    <m/>
    <s v="eerst keet verwijderen"/>
    <s v="Nee"/>
    <m/>
    <x v="0"/>
  </r>
  <r>
    <n v="1879"/>
    <s v="519484"/>
    <s v="519484"/>
    <s v="Ulmus hollandica 'Groeneveld'"/>
    <s v="Iep"/>
    <m/>
    <x v="56"/>
    <n v="18"/>
    <n v="38.937600000000003"/>
    <m/>
    <m/>
    <m/>
    <s v="50 - 60"/>
    <s v="Gras"/>
    <s v="Redelijk"/>
    <s v="Redelijk"/>
    <x v="1"/>
    <s v="alleen in projectgebied"/>
    <s v="keet op kluit"/>
    <s v="eenzijdige kluit"/>
    <s v="."/>
    <n v="135774.255000003"/>
    <n v="453556.05300000298"/>
    <s v="149"/>
    <s v="&gt;15 jaar"/>
    <m/>
    <m/>
    <d v="2022-08-02T07:20:20"/>
    <s v="r.thijssen"/>
    <d v="2022-08-04T07:55:34"/>
    <s v="r.geerts@terranostra.nu"/>
    <s v="15 -18 m"/>
    <s v="Ja"/>
    <s v="Ja"/>
    <s v="Ja"/>
    <s v="Nee"/>
    <s v="Ja"/>
    <s v="Nee"/>
    <s v="Nee"/>
    <m/>
    <s v="eerst keet verwijderen"/>
    <s v="Nee"/>
    <m/>
    <x v="0"/>
  </r>
  <r>
    <n v="1880"/>
    <s v="519485"/>
    <s v="519485"/>
    <s v="Ulmus hollandica 'Groeneveld'"/>
    <s v="Iep"/>
    <m/>
    <x v="32"/>
    <n v="17"/>
    <n v="36"/>
    <m/>
    <m/>
    <m/>
    <s v="50 - 60"/>
    <s v="Gras"/>
    <s v="Redelijk"/>
    <s v="Redelijk"/>
    <x v="1"/>
    <s v="10 kv in rand kluit"/>
    <s v="alleen in projec"/>
    <s v="eenzijdige kluit"/>
    <s v="."/>
    <n v="135771.594000001"/>
    <n v="453573.18500000198"/>
    <s v="150"/>
    <s v="&gt;15 jaar"/>
    <m/>
    <m/>
    <d v="2022-08-02T07:20:20"/>
    <s v="r.thijssen"/>
    <d v="2022-08-04T07:55:34"/>
    <s v="r.geerts@terranostra.nu"/>
    <s v="15 -18 m"/>
    <s v="Ja"/>
    <s v="Ja"/>
    <s v="Ja"/>
    <s v="Ja"/>
    <s v="Nee"/>
    <s v="Nee"/>
    <s v="Nee"/>
    <m/>
    <m/>
    <s v="Ja"/>
    <s v="Riolering westzijde voorzichtig verwijderen."/>
    <x v="0"/>
  </r>
  <r>
    <n v="1881"/>
    <s v="519486"/>
    <s v="519486"/>
    <s v="Ulmus hollandica 'Groeneveld'"/>
    <s v="Iep"/>
    <m/>
    <x v="57"/>
    <n v="17"/>
    <n v="45.1584"/>
    <m/>
    <m/>
    <m/>
    <s v="50 - 60"/>
    <s v="Gras"/>
    <s v="Redelijk"/>
    <s v="Redelijk"/>
    <x v="1"/>
    <s v="10 kv in kluit"/>
    <s v="eenzijdige kluit"/>
    <s v="."/>
    <s v="."/>
    <n v="135769.14800000199"/>
    <n v="453588.15600000299"/>
    <s v="151"/>
    <s v="&gt;15 jaar"/>
    <m/>
    <m/>
    <d v="2022-08-02T07:20:20"/>
    <s v="r.thijssen"/>
    <d v="2022-08-04T07:55:34"/>
    <s v="r.geerts@terranostra.nu"/>
    <s v="15 -18 m"/>
    <s v="Ja"/>
    <s v="Ja"/>
    <s v="Ja"/>
    <s v="Ja"/>
    <s v="Nee"/>
    <s v="Nee"/>
    <s v="Nee"/>
    <m/>
    <m/>
    <s v="Nee"/>
    <m/>
    <x v="0"/>
  </r>
  <r>
    <n v="1882"/>
    <s v="519488"/>
    <s v="519488"/>
    <s v="Ulmus hollandica 'Groeneveld'"/>
    <s v="Iep"/>
    <m/>
    <x v="35"/>
    <n v="18"/>
    <n v="29.593599999999999"/>
    <m/>
    <m/>
    <m/>
    <s v="50 - 60"/>
    <s v="Gras"/>
    <s v="Redelijk"/>
    <s v="Redelijk"/>
    <x v="1"/>
    <s v="10 kv in kluit"/>
    <s v="alleen in projec"/>
    <s v="telecom in kluit"/>
    <s v="eenzijdige kluit"/>
    <n v="135764.29900000201"/>
    <n v="453619.20000000298"/>
    <s v="152"/>
    <s v="&gt;15 jaar"/>
    <m/>
    <m/>
    <d v="2022-08-02T07:20:20"/>
    <s v="r.thijssen"/>
    <d v="2022-08-04T07:55:34"/>
    <s v="r.geerts@terranostra.nu"/>
    <s v="15 -18 m"/>
    <s v="Ja"/>
    <s v="Ja"/>
    <s v="Ja"/>
    <s v="Ja"/>
    <s v="Nee"/>
    <s v="Nee"/>
    <s v="Nee"/>
    <m/>
    <m/>
    <s v="Ja"/>
    <s v="Riolering westzijde voorzichtig verwijderen."/>
    <x v="0"/>
  </r>
  <r>
    <n v="1883"/>
    <s v="519489"/>
    <s v="519489"/>
    <s v="Ulmus hollandica 'Groeneveld'"/>
    <s v="Iep"/>
    <m/>
    <x v="66"/>
    <n v="16"/>
    <n v="46.24"/>
    <m/>
    <m/>
    <m/>
    <s v="50 - 60"/>
    <s v="Gras"/>
    <s v="Redelijk"/>
    <s v="Redelijk"/>
    <x v="1"/>
    <s v="10 kv in kluit"/>
    <s v="alleen in projec"/>
    <s v="eenzijdige kluit"/>
    <s v="."/>
    <n v="135761.823000003"/>
    <n v="453635.07600000099"/>
    <s v="153"/>
    <s v="&gt;15 jaar"/>
    <m/>
    <m/>
    <d v="2022-08-02T07:20:20"/>
    <s v="r.thijssen"/>
    <d v="2022-08-04T07:55:34"/>
    <s v="r.geerts@terranostra.nu"/>
    <s v="18 -24 m"/>
    <s v="Ja"/>
    <s v="Ja"/>
    <s v="Ja"/>
    <s v="Ja"/>
    <s v="Nee"/>
    <s v="Nee"/>
    <s v="Nee"/>
    <m/>
    <m/>
    <s v="Ja"/>
    <s v="Riolering westzijde voorzichtig verwijderen."/>
    <x v="0"/>
  </r>
  <r>
    <n v="1900"/>
    <s v="519509"/>
    <s v="519509"/>
    <s v="Ulmus hollandica 'Groeneveld'"/>
    <s v="Iep"/>
    <m/>
    <x v="37"/>
    <n v="16"/>
    <n v="23.04"/>
    <m/>
    <m/>
    <m/>
    <s v="50 - 60"/>
    <s v="Gras"/>
    <s v="Redelijk"/>
    <s v="Redelijk"/>
    <x v="1"/>
    <s v="10 kv in kluit"/>
    <s v="eenzijdige kluit"/>
    <s v="alleen in project"/>
    <s v="."/>
    <n v="135756.24500000101"/>
    <n v="453670.275000002"/>
    <s v="170"/>
    <s v="&gt;15 jaar"/>
    <s v="10 kv door de kluit, op 0,8 m hart stamvoet. Rioolleiding plus telecom door de kluit."/>
    <s v="Ja"/>
    <d v="2022-08-02T07:20:20"/>
    <s v="r.thijssen"/>
    <d v="2022-08-04T07:55:34"/>
    <s v="r.geerts@terranostra.nu"/>
    <s v="15 -18 m"/>
    <s v="Ja"/>
    <s v="Ja"/>
    <s v="Ja"/>
    <s v="Ja"/>
    <s v="Nee"/>
    <s v="Nee"/>
    <s v="Nee"/>
    <m/>
    <m/>
    <s v="Ja"/>
    <s v="Riolering westzijde handhaven en volschuimen."/>
    <x v="0"/>
  </r>
  <r>
    <n v="1901"/>
    <s v="519510"/>
    <s v="519510"/>
    <s v="Ulmus hollandica 'Groeneveld'"/>
    <s v="Iep"/>
    <m/>
    <x v="67"/>
    <n v="16"/>
    <n v="43.0336"/>
    <m/>
    <m/>
    <m/>
    <s v="50 - 60"/>
    <s v="Gras"/>
    <s v="Slecht"/>
    <s v="Redelijk"/>
    <x v="1"/>
    <s v="Conditie, iepenziekte?"/>
    <s v="."/>
    <s v="."/>
    <s v="."/>
    <n v="135753.95200000299"/>
    <n v="453686.28499999997"/>
    <s v="171"/>
    <s v="&gt;15 jaar"/>
    <s v="Kroondelen niet in blad, vermoedelijk iepziekte. Proefboring specht doorgaande weg zijde op 3,5m+mv."/>
    <m/>
    <d v="2022-08-02T07:20:20"/>
    <s v="r.thijssen"/>
    <d v="2022-08-04T08:30:30"/>
    <s v="r.geerts@terranostra.nu"/>
    <s v="15 -18 m"/>
    <s v="Ja"/>
    <s v="Nee"/>
    <s v="Nee"/>
    <s v="Ja"/>
    <s v="Nee"/>
    <s v="Nee"/>
    <s v="Nee"/>
    <m/>
    <m/>
    <s v="Ja"/>
    <s v="Riolering rondom handhaven en volschuimen."/>
    <x v="0"/>
  </r>
  <r>
    <n v="1902"/>
    <s v="519511"/>
    <s v="519511"/>
    <s v="Ulmus hollandica 'Groeneveld'"/>
    <s v="Iep"/>
    <m/>
    <x v="32"/>
    <n v="18"/>
    <n v="36"/>
    <m/>
    <m/>
    <m/>
    <s v="50 - 60"/>
    <s v="Gras"/>
    <s v="Dood"/>
    <s v="Dood"/>
    <x v="4"/>
    <s v="boom weg"/>
    <s v="."/>
    <s v="."/>
    <s v="."/>
    <n v="135751.39600000199"/>
    <n v="453703.35200000199"/>
    <s v="172"/>
    <s v="Dood"/>
    <s v="Boom verwijderd, enkel stobbe aanwezig (geschild dus IPZ)"/>
    <m/>
    <d v="2022-08-02T07:20:20"/>
    <s v="r.thijssen"/>
    <d v="2022-08-04T07:55:34"/>
    <s v="r.geerts@terranostra.nu"/>
    <m/>
    <m/>
    <m/>
    <m/>
    <m/>
    <s v="Nee"/>
    <m/>
    <s v="Nee"/>
    <m/>
    <m/>
    <s v="Nee"/>
    <m/>
    <x v="0"/>
  </r>
  <r>
    <n v="1909"/>
    <s v="519518"/>
    <s v="519518"/>
    <s v="Ulmus 'Columella'"/>
    <s v="Iep"/>
    <m/>
    <x v="68"/>
    <n v="10"/>
    <n v="8.7615999999999996"/>
    <m/>
    <m/>
    <m/>
    <s v="20 - 30"/>
    <s v="Gras"/>
    <s v="Goed"/>
    <s v="Goed"/>
    <x v="1"/>
    <s v="."/>
    <s v="."/>
    <s v="."/>
    <s v="."/>
    <n v="135743.25200000001"/>
    <n v="453754.51299999998"/>
    <s v="179"/>
    <s v="&gt;15 jaar"/>
    <m/>
    <m/>
    <d v="2022-08-02T07:20:20"/>
    <s v="r.thijssen"/>
    <d v="2022-08-05T14:44:17"/>
    <s v="r.geerts@terranostra.nu"/>
    <s v="12 -15 m"/>
    <s v="Ja"/>
    <s v="Ja"/>
    <s v="Ja"/>
    <s v="Ja"/>
    <s v="Nee"/>
    <s v="Ja"/>
    <s v="Nee"/>
    <m/>
    <s v="10 kv in de kluit."/>
    <s v="Ja"/>
    <s v="Riolering noordzijde handhaven en volschuimen."/>
    <x v="0"/>
  </r>
  <r>
    <n v="2212"/>
    <s v="BTZ.0298"/>
    <s v="BTZ.0298"/>
    <s v="Laburnum"/>
    <s v="Gouden regen"/>
    <n v="3"/>
    <x v="27"/>
    <n v="3"/>
    <n v="2.3104"/>
    <s v="8 x de stamdiameter"/>
    <n v="8.7103999999999999"/>
    <n v="6.4"/>
    <s v="10 - 20"/>
    <s v="Beplanting"/>
    <s v="Goed"/>
    <s v="Redelijk"/>
    <x v="3"/>
    <m/>
    <m/>
    <m/>
    <m/>
    <n v="136050.16700000301"/>
    <n v="453524.24900000199"/>
    <s v="482"/>
    <s v="&gt;15 jaar"/>
    <s v="Beginnende bastnecrose"/>
    <m/>
    <d v="2022-08-02T07:20:20"/>
    <s v="r.thijssen"/>
    <d v="2022-08-05T04:20:24"/>
    <s v="r.geerts@terranostra.nu"/>
    <s v="6 - 9 m"/>
    <s v="Ja"/>
    <s v="Ja"/>
    <s v="Ja"/>
    <s v="Ja"/>
    <s v="Ja"/>
    <s v="Ja"/>
    <s v="Ja"/>
    <m/>
    <m/>
    <s v="Nee"/>
    <m/>
    <x v="0"/>
  </r>
  <r>
    <n v="2211"/>
    <s v="BTZ.0297"/>
    <s v="BTZ.0297"/>
    <s v="Laburnum x watereri 'Vossii'"/>
    <s v="Gouden regen"/>
    <n v="3"/>
    <x v="39"/>
    <n v="4"/>
    <n v="1.44"/>
    <s v="8 x de stamdiameter"/>
    <n v="7.4399999999999995"/>
    <n v="6"/>
    <s v="20 - 30"/>
    <s v="Beplanting"/>
    <s v="Redelijk"/>
    <s v="Redelijk"/>
    <x v="3"/>
    <m/>
    <s v="particulier"/>
    <m/>
    <m/>
    <n v="136044.81500000099"/>
    <n v="453526.62000000098"/>
    <s v="481"/>
    <s v="&gt;15 jaar"/>
    <m/>
    <s v="Ja"/>
    <d v="2022-08-02T07:20:20"/>
    <s v="r.thijssen"/>
    <d v="2022-08-05T04:19:16"/>
    <s v="r.geerts@terranostra.nu"/>
    <s v="0 - 6 m"/>
    <s v="Ja"/>
    <s v="Ja"/>
    <s v="Ja"/>
    <s v="Ja"/>
    <s v="Ja"/>
    <s v="Ja"/>
    <s v="Ja"/>
    <m/>
    <m/>
    <s v="Nee"/>
    <m/>
    <x v="0"/>
  </r>
  <r>
    <n v="1656"/>
    <m/>
    <s v="TN_18"/>
    <s v="Magnolia kobus"/>
    <s v="Beverboom"/>
    <n v="2"/>
    <x v="41"/>
    <n v="3"/>
    <n v="0.31359999999999999"/>
    <s v="8 x de stamdiameter"/>
    <n v="6.1635999999999997"/>
    <n v="5.85"/>
    <s v="10-20"/>
    <s v="Beplanting"/>
    <s v="Goed"/>
    <s v="Goed"/>
    <x v="3"/>
    <m/>
    <m/>
    <m/>
    <m/>
    <n v="135958.777800001"/>
    <n v="453410.60480000102"/>
    <s v="717"/>
    <s v="&gt;15 jaar"/>
    <s v="Bescheiden formaat."/>
    <s v="Ja"/>
    <d v="2022-08-02T07:20:20"/>
    <s v="r.thijssen"/>
    <d v="2022-08-04T14:15:47"/>
    <s v="r.geerts@terranostra.nu"/>
    <s v="0 - 6 m"/>
    <s v="Ja"/>
    <s v="Ja"/>
    <s v="Ja"/>
    <s v="Ja"/>
    <s v="Ja"/>
    <s v="Ja"/>
    <s v="Ja"/>
    <m/>
    <m/>
    <s v="Nee"/>
    <m/>
    <x v="0"/>
  </r>
  <r>
    <n v="1668"/>
    <m/>
    <s v="TN_30"/>
    <s v="Magnolia kobus"/>
    <s v="Beverboom"/>
    <n v="2"/>
    <x v="41"/>
    <n v="3"/>
    <n v="0.31359999999999999"/>
    <s v="8 x de stamdiameter"/>
    <n v="6.1635999999999997"/>
    <n v="5.85"/>
    <s v="10-20"/>
    <s v="Beplanting"/>
    <s v="Goed"/>
    <s v="Goed"/>
    <x v="3"/>
    <m/>
    <m/>
    <m/>
    <m/>
    <n v="135955.063100003"/>
    <n v="453429.81819999998"/>
    <s v="683"/>
    <s v="&gt;15 jaar"/>
    <s v="Bescheiden formaat."/>
    <s v="Ja"/>
    <d v="2022-08-02T07:20:20"/>
    <s v="r.thijssen"/>
    <d v="2022-08-04T14:13:19"/>
    <s v="r.geerts@terranostra.nu"/>
    <s v="0 - 6 m"/>
    <s v="Ja"/>
    <s v="Ja"/>
    <s v="Ja"/>
    <s v="Ja"/>
    <s v="Ja"/>
    <s v="Ja"/>
    <s v="Ja"/>
    <m/>
    <m/>
    <s v="Nee"/>
    <m/>
    <x v="0"/>
  </r>
  <r>
    <m/>
    <s v="BTZ.0027"/>
    <m/>
    <m/>
    <m/>
    <m/>
    <x v="19"/>
    <m/>
    <n v="0"/>
    <m/>
    <m/>
    <m/>
    <m/>
    <m/>
    <m/>
    <m/>
    <x v="2"/>
    <m/>
    <m/>
    <m/>
    <m/>
    <n v="135945.522"/>
    <n v="454229.183000002"/>
    <m/>
    <m/>
    <m/>
    <s v="Ja"/>
    <d v="2022-08-02T07:20:20"/>
    <s v="r.thijssen"/>
    <d v="2022-08-03T09:51:04"/>
    <s v="r.thijssen"/>
    <m/>
    <m/>
    <m/>
    <m/>
    <m/>
    <m/>
    <m/>
    <m/>
    <m/>
    <m/>
    <m/>
    <m/>
    <x v="1"/>
  </r>
  <r>
    <n v="1944"/>
    <s v="BTZ.0010"/>
    <s v="BTZ.0010"/>
    <s v="Betula ermanii 'Blush'"/>
    <s v="Berk"/>
    <m/>
    <x v="45"/>
    <n v="2"/>
    <n v="0.16"/>
    <m/>
    <m/>
    <m/>
    <s v="0 - 10"/>
    <s v="Beplanting"/>
    <s v="Matig"/>
    <s v="Matig"/>
    <x v="1"/>
    <s v="recent verplant, droog"/>
    <s v="Meerstammig"/>
    <s v="Knoppen intact"/>
    <s v="nieuwe aanplant"/>
    <n v="136010.055600002"/>
    <n v="453307.99390000099"/>
    <s v="214"/>
    <s v="&gt;15 jaar"/>
    <m/>
    <m/>
    <d v="2022-08-02T07:20:20"/>
    <s v="r.thijssen"/>
    <d v="2022-08-05T14:38:49"/>
    <s v="r.geerts@terranostra.nu"/>
    <s v="0 - 6 m"/>
    <s v="Nee"/>
    <s v="Nee"/>
    <s v="Ja"/>
    <s v="Ja"/>
    <s v="Ja"/>
    <s v="Ja"/>
    <s v="Ja"/>
    <m/>
    <s v="Bomen staan te verdrogen"/>
    <s v="Nee"/>
    <m/>
    <x v="0"/>
  </r>
  <r>
    <n v="1945"/>
    <s v="BTZ.0011"/>
    <s v="BTZ.0011"/>
    <s v="Betula ermanii 'Blush'"/>
    <s v="Berk"/>
    <m/>
    <x v="45"/>
    <n v="2"/>
    <n v="0.16"/>
    <m/>
    <m/>
    <m/>
    <s v="0 - 10"/>
    <s v="Beplanting"/>
    <s v="Matig"/>
    <s v="Matig"/>
    <x v="1"/>
    <s v="recent verplant, droog"/>
    <s v="Meerstammig"/>
    <s v="Knoppen intact"/>
    <s v="nieuwe aanplant"/>
    <n v="136018.725900002"/>
    <n v="453301.94550000102"/>
    <s v="215"/>
    <s v="&gt;15 jaar"/>
    <m/>
    <m/>
    <d v="2022-08-02T07:20:20"/>
    <s v="r.thijssen"/>
    <d v="2022-08-05T14:38:49"/>
    <s v="r.geerts@terranostra.nu"/>
    <s v="0 - 6 m"/>
    <s v="Nee"/>
    <s v="Nee"/>
    <s v="Ja"/>
    <s v="Ja"/>
    <s v="Ja"/>
    <s v="Ja"/>
    <s v="Ja"/>
    <m/>
    <s v="Bomen staan te verdrogen"/>
    <s v="Nee"/>
    <m/>
    <x v="0"/>
  </r>
  <r>
    <n v="1946"/>
    <s v="BTZ.0012"/>
    <s v="BTZ.0012"/>
    <s v="Betula ermanii 'Blush'"/>
    <s v="Berk"/>
    <m/>
    <x v="45"/>
    <n v="2"/>
    <n v="0.16"/>
    <m/>
    <m/>
    <m/>
    <s v="0 - 10"/>
    <s v="Beplanting"/>
    <s v="Matig"/>
    <s v="Matig"/>
    <x v="1"/>
    <s v="recent verplant, droog"/>
    <s v="Meerstammig"/>
    <s v="Knoppen intact"/>
    <s v="nieuwe aanplant"/>
    <n v="136025.19590000101"/>
    <n v="453310.38080000097"/>
    <s v="216"/>
    <s v="&gt;15 jaar"/>
    <m/>
    <m/>
    <d v="2022-08-02T07:20:20"/>
    <s v="r.thijssen"/>
    <d v="2022-08-05T14:38:49"/>
    <s v="r.geerts@terranostra.nu"/>
    <s v="0 - 6 m"/>
    <s v="Nee"/>
    <s v="Nee"/>
    <s v="Ja"/>
    <s v="Ja"/>
    <s v="Ja"/>
    <s v="Ja"/>
    <s v="Ja"/>
    <m/>
    <s v="Bomen staan te verdrogen"/>
    <s v="Nee"/>
    <m/>
    <x v="0"/>
  </r>
  <r>
    <n v="1947"/>
    <s v="BTZ.0013"/>
    <s v="BTZ.0013"/>
    <s v="Betula ermanii 'Blush'"/>
    <s v="Berk"/>
    <m/>
    <x v="45"/>
    <n v="2"/>
    <n v="0.16"/>
    <m/>
    <m/>
    <m/>
    <s v="0 - 10"/>
    <s v="Beplanting"/>
    <s v="Matig"/>
    <s v="Matig"/>
    <x v="1"/>
    <s v="recent verplant, droog"/>
    <s v="Meerstammig"/>
    <s v="Knoppen intact"/>
    <s v="nieuwe aanplant"/>
    <n v="136033.594000001"/>
    <n v="453303.63020000199"/>
    <s v="217"/>
    <s v="&gt;15 jaar"/>
    <m/>
    <m/>
    <d v="2022-08-02T07:20:20"/>
    <s v="r.thijssen"/>
    <d v="2022-08-05T14:38:49"/>
    <s v="r.geerts@terranostra.nu"/>
    <s v="0 - 6 m"/>
    <s v="Nee"/>
    <s v="Nee"/>
    <s v="Ja"/>
    <s v="Ja"/>
    <s v="Ja"/>
    <s v="Ja"/>
    <s v="Ja"/>
    <m/>
    <s v="Bomen staan te verdrogen"/>
    <s v="Nee"/>
    <m/>
    <x v="0"/>
  </r>
  <r>
    <n v="1948"/>
    <s v="BTZ.0014"/>
    <s v="BTZ.0014"/>
    <s v="Betula ermanii 'Blush'"/>
    <s v="Berk"/>
    <m/>
    <x v="45"/>
    <n v="2"/>
    <n v="0.16"/>
    <m/>
    <m/>
    <m/>
    <s v="0 - 10"/>
    <s v="Beplanting"/>
    <s v="Matig"/>
    <s v="Matig"/>
    <x v="1"/>
    <s v="recent verplant, droog"/>
    <s v="Meerstammig"/>
    <s v="Knoppen intact"/>
    <s v="nieuwe aanplant"/>
    <n v="136039.05890000201"/>
    <n v="453312.66830000299"/>
    <s v="218"/>
    <s v="&gt;15 jaar"/>
    <m/>
    <m/>
    <d v="2022-08-02T07:20:20"/>
    <s v="r.thijssen"/>
    <d v="2022-08-05T14:38:49"/>
    <s v="r.geerts@terranostra.nu"/>
    <s v="0 - 6 m"/>
    <s v="Nee"/>
    <s v="Nee"/>
    <s v="Ja"/>
    <s v="Ja"/>
    <s v="Ja"/>
    <s v="Ja"/>
    <s v="Ja"/>
    <m/>
    <s v="Bomen staan te verdrogen"/>
    <s v="Nee"/>
    <m/>
    <x v="0"/>
  </r>
  <r>
    <n v="1949"/>
    <s v="BTZ.0015"/>
    <s v="BTZ.0015"/>
    <s v="Betula ermanii 'Blush'"/>
    <s v="Berk"/>
    <m/>
    <x v="45"/>
    <n v="2"/>
    <n v="0.16"/>
    <m/>
    <m/>
    <m/>
    <s v="0 - 10"/>
    <s v="Beplanting"/>
    <s v="Matig"/>
    <s v="Matig"/>
    <x v="1"/>
    <s v="recent verplant, droog"/>
    <s v="Meerstammig"/>
    <s v="Knoppen intact"/>
    <s v="nieuwe aanplant"/>
    <n v="136047.4516"/>
    <n v="453305.85220000101"/>
    <s v="219"/>
    <s v="&gt;15 jaar"/>
    <m/>
    <m/>
    <d v="2022-08-02T07:20:20"/>
    <s v="r.thijssen"/>
    <d v="2022-08-05T14:38:49"/>
    <s v="r.geerts@terranostra.nu"/>
    <s v="0 - 6 m"/>
    <s v="Nee"/>
    <s v="Nee"/>
    <s v="Ja"/>
    <s v="Ja"/>
    <s v="Ja"/>
    <s v="Ja"/>
    <s v="Ja"/>
    <m/>
    <s v="Bomen staan te verdrogen"/>
    <s v="Nee"/>
    <m/>
    <x v="0"/>
  </r>
  <r>
    <n v="1950"/>
    <s v="BTZ.0016"/>
    <s v="BTZ.0016"/>
    <s v="Betula ermanii 'Blush'"/>
    <s v="Berk"/>
    <m/>
    <x v="45"/>
    <n v="2"/>
    <n v="0.16"/>
    <m/>
    <m/>
    <m/>
    <s v="0 - 10"/>
    <s v="Beplanting"/>
    <s v="Matig"/>
    <s v="Matig"/>
    <x v="1"/>
    <s v="recent verplant, droog"/>
    <s v="Meerstammig"/>
    <s v="Knoppen intact"/>
    <s v="nieuwe aanplant"/>
    <n v="136053.61570000299"/>
    <n v="453315.06430000102"/>
    <s v="220"/>
    <s v="&gt;15 jaar"/>
    <m/>
    <m/>
    <d v="2022-08-02T07:20:20"/>
    <s v="r.thijssen"/>
    <d v="2022-08-05T14:38:49"/>
    <s v="r.geerts@terranostra.nu"/>
    <s v="0 - 6 m"/>
    <s v="Nee"/>
    <s v="Nee"/>
    <s v="Ja"/>
    <s v="Ja"/>
    <s v="Ja"/>
    <s v="Ja"/>
    <s v="Ja"/>
    <m/>
    <s v="Bomen staan te verdrogen"/>
    <s v="Nee"/>
    <m/>
    <x v="0"/>
  </r>
  <r>
    <n v="1951"/>
    <s v="BTZ.0017"/>
    <s v="BTZ.0017"/>
    <s v="Betula ermanii 'Blush'"/>
    <s v="Berk"/>
    <m/>
    <x v="45"/>
    <n v="2"/>
    <n v="0.16"/>
    <m/>
    <m/>
    <m/>
    <s v="0 - 10"/>
    <s v="Beplanting"/>
    <s v="Matig"/>
    <s v="Matig"/>
    <x v="1"/>
    <s v="recent verplant, droog"/>
    <s v="Meerstammig"/>
    <s v="Knoppen intact"/>
    <s v="nieuwe aanplant"/>
    <n v="136061.937400002"/>
    <n v="453308.29780000099"/>
    <s v="221"/>
    <s v="&gt;15 jaar"/>
    <m/>
    <m/>
    <d v="2022-08-02T07:20:20"/>
    <s v="r.thijssen"/>
    <d v="2022-08-05T14:38:49"/>
    <s v="r.geerts@terranostra.nu"/>
    <s v="0 - 6 m"/>
    <s v="Nee"/>
    <s v="Nee"/>
    <s v="Ja"/>
    <s v="Ja"/>
    <s v="Ja"/>
    <s v="Ja"/>
    <s v="Ja"/>
    <m/>
    <s v="Bomen staan te verdrogen"/>
    <s v="Nee"/>
    <m/>
    <x v="0"/>
  </r>
  <r>
    <n v="1952"/>
    <s v="BTZ.0018"/>
    <s v="BTZ.0018"/>
    <s v="Betula ermanii 'Blush'"/>
    <s v="Berk"/>
    <m/>
    <x v="45"/>
    <n v="2"/>
    <n v="0.16"/>
    <m/>
    <m/>
    <m/>
    <s v="0 - 10"/>
    <s v="Beplanting"/>
    <s v="Matig"/>
    <s v="Matig"/>
    <x v="1"/>
    <s v="recent verplant, droog"/>
    <s v="Meerstammig"/>
    <s v="Knoppen intact"/>
    <s v="nieuwe aanplant"/>
    <n v="136068.639700003"/>
    <n v="453317.22130000201"/>
    <s v="222"/>
    <s v="&gt;15 jaar"/>
    <m/>
    <m/>
    <d v="2022-08-02T07:20:20"/>
    <s v="r.thijssen"/>
    <d v="2022-08-05T14:38:49"/>
    <s v="r.geerts@terranostra.nu"/>
    <s v="0 - 6 m"/>
    <s v="Nee"/>
    <s v="Nee"/>
    <s v="Ja"/>
    <s v="Ja"/>
    <s v="Ja"/>
    <s v="Ja"/>
    <s v="Ja"/>
    <m/>
    <s v="Bomen staan te verdrogen"/>
    <s v="Nee"/>
    <m/>
    <x v="0"/>
  </r>
  <r>
    <n v="1955"/>
    <s v="BTZ.0021"/>
    <s v="BTZ.0021"/>
    <s v="Populus nigra 'Italica'"/>
    <s v="Italiaanse populier"/>
    <m/>
    <x v="12"/>
    <n v="4"/>
    <n v="10.24"/>
    <m/>
    <m/>
    <m/>
    <s v="20 - 30"/>
    <s v="Beplanting"/>
    <s v="Redelijk"/>
    <s v="Redelijk"/>
    <x v="1"/>
    <s v="Soort"/>
    <m/>
    <s v="stamschade"/>
    <s v="in hekwerk gegroeid"/>
    <n v="135950.947000001"/>
    <n v="453341.470000003"/>
    <s v="225"/>
    <s v="&gt;15 jaar"/>
    <s v="Balkvorm kluit"/>
    <s v="Ja"/>
    <d v="2022-08-02T07:20:20"/>
    <s v="r.thijssen"/>
    <d v="2022-08-05T15:13:05"/>
    <s v="r.geerts@terranostra.nu"/>
    <s v="15 -18 m"/>
    <s v="Nee"/>
    <s v="Ja"/>
    <m/>
    <s v="Nee"/>
    <s v="Ja"/>
    <s v="Nee"/>
    <s v="Ja"/>
    <m/>
    <s v="Te dicht op buurboom, geen stabiele kluit te vormen."/>
    <s v="Nee"/>
    <m/>
    <x v="0"/>
  </r>
  <r>
    <n v="1956"/>
    <s v="BTZ.0022"/>
    <s v="BTZ.0022"/>
    <s v="Populus nigra 'Italica'"/>
    <s v="Italiaanse populier"/>
    <m/>
    <x v="23"/>
    <n v="4"/>
    <n v="4"/>
    <m/>
    <m/>
    <m/>
    <s v="20 - 30"/>
    <s v="Beplanting"/>
    <s v="Redelijk"/>
    <s v="Redelijk"/>
    <x v="1"/>
    <s v="Soort"/>
    <m/>
    <s v="plakoksel"/>
    <s v="in hekwerk gegroeid, meerstammig"/>
    <n v="135945.818"/>
    <n v="453340.52700000303"/>
    <s v="226"/>
    <s v="&gt;15 jaar"/>
    <s v="Balkvorm kluit"/>
    <s v="Ja"/>
    <d v="2022-08-02T07:20:20"/>
    <s v="r.thijssen"/>
    <d v="2022-08-05T15:13:05"/>
    <s v="r.geerts@terranostra.nu"/>
    <s v="15 -18 m"/>
    <s v="Nee"/>
    <s v="Ja"/>
    <m/>
    <s v="Nee"/>
    <s v="Ja"/>
    <s v="Nee"/>
    <s v="Ja"/>
    <m/>
    <s v="Te dicht op buurboom, geen stabiele kluit te vormen."/>
    <s v="Nee"/>
    <m/>
    <x v="0"/>
  </r>
  <r>
    <n v="1957"/>
    <s v="BTZ.0024"/>
    <s v="BTZ.0024"/>
    <s v="Ulmus minor"/>
    <s v="Iep"/>
    <m/>
    <x v="14"/>
    <n v="8"/>
    <n v="7.84"/>
    <m/>
    <m/>
    <m/>
    <s v="20 - 30"/>
    <s v="Beplanting"/>
    <s v="Redelijk"/>
    <s v="Redelijk"/>
    <x v="1"/>
    <s v="Geen kluit te maken"/>
    <s v="Iepziekte"/>
    <m/>
    <m/>
    <n v="135934.380000003"/>
    <n v="453338.522"/>
    <s v="227"/>
    <s v="&gt;15 jaar"/>
    <s v="Balkvorm kluit"/>
    <s v="Ja"/>
    <d v="2022-08-02T07:20:20"/>
    <s v="r.thijssen"/>
    <d v="2022-08-05T15:13:05"/>
    <s v="r.geerts@terranostra.nu"/>
    <s v="6 - 9 m"/>
    <s v="Ja"/>
    <s v="Ja"/>
    <m/>
    <s v="Nee"/>
    <s v="Ja"/>
    <s v="Nee"/>
    <s v="Ja"/>
    <m/>
    <s v="Te dicht op buurboom, geen stabiele kluit te vormen."/>
    <s v="Nee"/>
    <m/>
    <x v="0"/>
  </r>
  <r>
    <n v="1958"/>
    <s v="BTZ.0025"/>
    <s v="BTZ.0025"/>
    <s v="Robinia pseudoacacia"/>
    <s v="Witte acacia"/>
    <m/>
    <x v="27"/>
    <n v="6"/>
    <n v="2.3104"/>
    <m/>
    <m/>
    <m/>
    <s v="20 - 30"/>
    <s v="Beplanting"/>
    <s v="Redelijk"/>
    <s v="Redelijk"/>
    <x v="1"/>
    <s v="Geen kluit te maken"/>
    <m/>
    <s v="stamschade"/>
    <s v="in hekwerk gegroeid"/>
    <n v="135905.19099999999"/>
    <n v="453334.57200000098"/>
    <s v="228"/>
    <s v="&gt;15 jaar"/>
    <s v="Balkvorm kluit"/>
    <s v="Ja"/>
    <d v="2022-08-02T07:20:20"/>
    <s v="r.thijssen"/>
    <d v="2022-08-05T15:13:05"/>
    <s v="r.geerts@terranostra.nu"/>
    <s v="6 - 9 m"/>
    <s v="Ja"/>
    <s v="Ja"/>
    <m/>
    <s v="Nee"/>
    <s v="Ja"/>
    <s v="Nee"/>
    <s v="Ja"/>
    <m/>
    <s v="Te dicht op buurboom, geen stabiele kluit te vormen."/>
    <s v="Nee"/>
    <m/>
    <x v="0"/>
  </r>
  <r>
    <n v="1960"/>
    <s v="BTZ.0028"/>
    <s v="BTZ.0028"/>
    <s v="Robinia pseudoacacia"/>
    <s v="Witte acacia"/>
    <m/>
    <x v="16"/>
    <n v="10"/>
    <n v="6.9695999999999998"/>
    <m/>
    <m/>
    <m/>
    <s v="20 - 30"/>
    <s v="Beplanting"/>
    <s v="Dood"/>
    <s v="Dood"/>
    <x v="1"/>
    <s v="Dood"/>
    <m/>
    <m/>
    <m/>
    <n v="135999.913000003"/>
    <n v="453519.00700000301"/>
    <s v="230"/>
    <s v="Dood"/>
    <m/>
    <s v="Ja"/>
    <d v="2022-08-02T07:20:20"/>
    <s v="r.thijssen"/>
    <d v="2022-08-05T15:01:29"/>
    <s v="r.geerts@terranostra.nu"/>
    <m/>
    <m/>
    <m/>
    <m/>
    <m/>
    <m/>
    <m/>
    <m/>
    <m/>
    <m/>
    <s v="Nee"/>
    <m/>
    <x v="0"/>
  </r>
  <r>
    <n v="2193"/>
    <s v="BTZ.0279"/>
    <s v="BTZ.0279"/>
    <s v="Quercus robur 'Fastigiata Koster'"/>
    <s v="Zuileik"/>
    <n v="1"/>
    <x v="20"/>
    <n v="6"/>
    <n v="5.0175999999999998"/>
    <s v="8 x de stamdiameter"/>
    <n v="20.617599999999999"/>
    <n v="15.6"/>
    <s v="10 - 20"/>
    <s v="Beplanting"/>
    <s v="Goed"/>
    <s v="Redelijk"/>
    <x v="3"/>
    <m/>
    <m/>
    <m/>
    <m/>
    <n v="136007.81400000301"/>
    <n v="453696.94700000098"/>
    <s v="463"/>
    <s v="&gt;15 jaar"/>
    <s v="Foto opdruk 5 cm kanaalkant."/>
    <s v="Ja"/>
    <d v="2022-08-02T07:20:20"/>
    <s v="r.thijssen"/>
    <d v="2022-08-03T14:31:39"/>
    <s v="r.geerts@terranostra.nu"/>
    <s v="9 -12 m"/>
    <s v="Ja"/>
    <s v="Ja"/>
    <s v="Ja"/>
    <s v="Ja"/>
    <s v="Ja"/>
    <s v="Ja"/>
    <s v="Ja"/>
    <m/>
    <m/>
    <s v="Nee"/>
    <m/>
    <x v="0"/>
  </r>
  <r>
    <n v="1964"/>
    <s v="BTZ.0032"/>
    <s v="BTZ.0032"/>
    <s v="Robinia pseudoacacia"/>
    <s v="Witte acacia"/>
    <m/>
    <x v="0"/>
    <n v="12"/>
    <n v="9.2416"/>
    <m/>
    <m/>
    <m/>
    <s v="20 - 30"/>
    <s v="Beplanting"/>
    <s v="Matig"/>
    <s v="Matig"/>
    <x v="1"/>
    <s v="Conditie"/>
    <m/>
    <m/>
    <m/>
    <n v="135981.708000001"/>
    <n v="453527.54800000001"/>
    <s v="234"/>
    <s v="5-10 jaar"/>
    <m/>
    <s v="Ja"/>
    <d v="2022-08-02T07:20:20"/>
    <s v="r.thijssen"/>
    <d v="2022-08-05T04:32:31"/>
    <s v="r.geerts@terranostra.nu"/>
    <s v="9 -12 m"/>
    <s v="Ja"/>
    <s v="Nee"/>
    <s v="Ja"/>
    <s v="Ja"/>
    <s v="Ja"/>
    <s v="Nee"/>
    <s v="Nee"/>
    <m/>
    <s v="Elektra 10 kv rondom afzagen en uit de kluit trekken."/>
    <s v="Ja"/>
    <s v="Elektra 10 kv rondom afzagen en uit de kluit trekken."/>
    <x v="0"/>
  </r>
  <r>
    <n v="1966"/>
    <s v="BTZ.0034"/>
    <s v="BTZ.0034"/>
    <s v="Robinia pseudoacacia"/>
    <s v="Witte acacia"/>
    <m/>
    <x v="21"/>
    <n v="8"/>
    <n v="4.6656000000000004"/>
    <m/>
    <m/>
    <m/>
    <s v="20 - 30"/>
    <s v="Beplanting"/>
    <s v="Matig"/>
    <s v="Matig"/>
    <x v="1"/>
    <s v="Conditie"/>
    <m/>
    <m/>
    <m/>
    <n v="136005.557"/>
    <n v="453501.092"/>
    <s v="236"/>
    <s v="&gt;15 jaar"/>
    <m/>
    <s v="Ja"/>
    <d v="2022-08-02T07:20:20"/>
    <s v="r.thijssen"/>
    <d v="2022-08-05T04:39:56"/>
    <s v="r.geerts@terranostra.nu"/>
    <s v="9 -12 m"/>
    <s v="Ja"/>
    <s v="Nee"/>
    <s v="Ja"/>
    <s v="Ja"/>
    <s v="Ja"/>
    <s v="Ja"/>
    <s v="Nee"/>
    <m/>
    <m/>
    <s v="Ja"/>
    <s v="Elektra noordzijde voorzichtig verwijderen."/>
    <x v="0"/>
  </r>
  <r>
    <n v="1967"/>
    <s v="BTZ.0035"/>
    <s v="BTZ.0035"/>
    <s v="Robinia pseudoacacia"/>
    <s v="Witte acacia"/>
    <m/>
    <x v="17"/>
    <n v="8"/>
    <n v="6.1504000000000003"/>
    <m/>
    <m/>
    <m/>
    <s v="20 - 30"/>
    <s v="Beplanting"/>
    <s v="Slecht"/>
    <s v="Slecht"/>
    <x v="1"/>
    <s v="Conditie"/>
    <m/>
    <m/>
    <m/>
    <n v="136016.00200000001"/>
    <n v="453502.55600000202"/>
    <s v="237"/>
    <s v="&gt;15 jaar"/>
    <m/>
    <s v="Ja"/>
    <d v="2022-08-02T07:20:20"/>
    <s v="r.thijssen"/>
    <d v="2022-08-05T03:57:23"/>
    <s v="r.geerts@terranostra.nu"/>
    <s v="9 -12 m"/>
    <s v="Ja"/>
    <s v="Nee"/>
    <s v="Ja"/>
    <s v="Ja"/>
    <s v="Nee"/>
    <s v="Ja"/>
    <s v="Nee"/>
    <m/>
    <m/>
    <s v="Ja"/>
    <s v="Elektra noordzijde voorzichtig verwijderen."/>
    <x v="0"/>
  </r>
  <r>
    <n v="1968"/>
    <s v="BTZ.0036"/>
    <s v="BTZ.0036"/>
    <s v="Robinia pseudoacacia"/>
    <s v="Witte acacia"/>
    <m/>
    <x v="12"/>
    <n v="12"/>
    <n v="10.24"/>
    <m/>
    <m/>
    <m/>
    <s v="30 - 40"/>
    <s v="Beplanting"/>
    <s v="Matig"/>
    <s v="Redelijk"/>
    <x v="1"/>
    <s v="Conditie"/>
    <m/>
    <m/>
    <m/>
    <n v="136033.035"/>
    <n v="453504.75300000201"/>
    <s v="238"/>
    <s v="&gt;15 jaar"/>
    <s v="Te grote afhankelijkheid van verre wortelbundels."/>
    <s v="Ja"/>
    <d v="2022-08-02T07:20:20"/>
    <s v="r.thijssen"/>
    <d v="2022-08-05T03:57:23"/>
    <s v="r.geerts@terranostra.nu"/>
    <s v="9 -12 m"/>
    <s v="Ja"/>
    <s v="Nee"/>
    <s v="Ja"/>
    <s v="Ja"/>
    <s v="Nee"/>
    <s v="Ja"/>
    <s v="Nee"/>
    <m/>
    <m/>
    <s v="Ja"/>
    <s v="Elektra noordzijde voorzichtig verwijderen."/>
    <x v="0"/>
  </r>
  <r>
    <n v="1969"/>
    <s v="BTZ.0037"/>
    <s v="BTZ.0037"/>
    <s v="Acer rubrum 'Scanlon'"/>
    <s v="Rode esdoorn"/>
    <m/>
    <x v="43"/>
    <n v="4"/>
    <n v="0.92159999999999997"/>
    <m/>
    <m/>
    <m/>
    <s v="10 - 20"/>
    <s v="Beplanting"/>
    <s v="Matig"/>
    <s v="Matig"/>
    <x v="1"/>
    <s v="Conditie"/>
    <m/>
    <m/>
    <m/>
    <n v="135986.42500000101"/>
    <n v="453498.16400000098"/>
    <s v="239"/>
    <s v="&gt;15 jaar"/>
    <m/>
    <s v="Ja"/>
    <d v="2022-08-02T07:20:20"/>
    <s v="r.thijssen"/>
    <d v="2022-08-05T03:55:53"/>
    <s v="r.geerts@terranostra.nu"/>
    <s v="0 - 6 m"/>
    <s v="Ja"/>
    <s v="Nee"/>
    <s v="Ja"/>
    <s v="Ja"/>
    <s v="Ja"/>
    <s v="Ja"/>
    <s v="Ja"/>
    <m/>
    <m/>
    <s v="Ja"/>
    <s v="Elektra noordzijde voorzichtig verwijderen."/>
    <x v="0"/>
  </r>
  <r>
    <n v="1970"/>
    <s v="BTZ.0038"/>
    <s v="BTZ.0038"/>
    <s v="Robinia pseudoacacia"/>
    <s v="Witte acacia"/>
    <m/>
    <x v="12"/>
    <n v="12"/>
    <n v="10.24"/>
    <m/>
    <m/>
    <m/>
    <s v="30 - 40"/>
    <s v="Beplanting"/>
    <s v="Redelijk"/>
    <s v="Redelijk"/>
    <x v="1"/>
    <m/>
    <m/>
    <m/>
    <m/>
    <n v="135972.369000003"/>
    <n v="453499.48200000101"/>
    <s v="240"/>
    <s v="&gt;15 jaar"/>
    <s v="Telecom, water en middenspanning in de kluit."/>
    <s v="Ja"/>
    <d v="2022-08-02T07:20:20"/>
    <s v="r.thijssen"/>
    <d v="2022-08-04T11:40:12"/>
    <s v="r.geerts@terranostra.nu"/>
    <s v="9 -12 m"/>
    <s v="Ja"/>
    <s v="Ja"/>
    <s v="Ja"/>
    <s v="Ja"/>
    <s v="Nee"/>
    <s v="Ja"/>
    <s v="Nee"/>
    <m/>
    <m/>
    <s v="Ja"/>
    <s v="zuidzijde: doorknippen en uit de kluit trekken van elektra 10 kv."/>
    <x v="0"/>
  </r>
  <r>
    <n v="1971"/>
    <s v="BTZ.0039"/>
    <s v="BTZ.0039"/>
    <s v="Robinia pseudoacacia"/>
    <s v="Witte acacia"/>
    <m/>
    <x v="62"/>
    <n v="12"/>
    <n v="11.833600000000001"/>
    <m/>
    <m/>
    <m/>
    <s v="30 - 40"/>
    <s v="Beplanting"/>
    <s v="Matig"/>
    <s v="Matig"/>
    <x v="1"/>
    <s v="Conditie, kabel"/>
    <m/>
    <m/>
    <m/>
    <n v="135963.43800000101"/>
    <n v="453498.603"/>
    <s v="241"/>
    <s v="&gt;15 jaar"/>
    <s v="10 KV op 1,4 m van kluithart."/>
    <s v="Ja"/>
    <d v="2022-08-02T07:20:20"/>
    <s v="r.thijssen"/>
    <d v="2022-08-05T14:49:35"/>
    <s v="r.geerts@terranostra.nu"/>
    <s v="9 -12 m"/>
    <s v="Ja"/>
    <s v="Nee"/>
    <s v="Ja"/>
    <s v="Ja"/>
    <s v="Nee"/>
    <s v="Nee"/>
    <s v="Nee"/>
    <m/>
    <m/>
    <s v="Ja"/>
    <s v="zuidzijde: doorknippen en uit de kluit trekken van elektra 10 kv."/>
    <x v="0"/>
  </r>
  <r>
    <n v="1972"/>
    <s v="BTZ.0040"/>
    <s v="BTZ.0040"/>
    <s v="Robinia pseudoacacia"/>
    <s v="Witte acacia"/>
    <m/>
    <x v="62"/>
    <n v="12"/>
    <n v="11.833600000000001"/>
    <m/>
    <m/>
    <m/>
    <s v="30 - 40"/>
    <s v="Beplanting"/>
    <s v="Matig"/>
    <s v="Slecht"/>
    <x v="1"/>
    <s v="Conditie, kabel"/>
    <m/>
    <m/>
    <m/>
    <n v="135955.04300000099"/>
    <n v="453497.48100000201"/>
    <s v="242"/>
    <s v="&gt;15 jaar"/>
    <s v="10 KV op 1,6 m van kluithart."/>
    <s v="Ja"/>
    <d v="2022-08-02T07:20:20"/>
    <s v="r.thijssen"/>
    <d v="2022-08-05T14:49:35"/>
    <s v="r.geerts@terranostra.nu"/>
    <s v="9 -12 m"/>
    <s v="Ja"/>
    <s v="Nee"/>
    <s v="Ja"/>
    <s v="Ja"/>
    <s v="Nee"/>
    <s v="Nee"/>
    <s v="Nee"/>
    <m/>
    <m/>
    <s v="Ja"/>
    <s v="zuidzijde: doorknippen en uit de kluit trekken van elektra 10 kv."/>
    <x v="0"/>
  </r>
  <r>
    <n v="1973"/>
    <s v="BTZ.0041"/>
    <s v="BTZ.0041"/>
    <s v="Robinia pseudoacacia"/>
    <s v="Witte acacia"/>
    <m/>
    <x v="9"/>
    <n v="12"/>
    <n v="12.96"/>
    <m/>
    <m/>
    <m/>
    <s v="30 - 40"/>
    <s v="Beplanting"/>
    <s v="Slecht"/>
    <s v="Slecht"/>
    <x v="1"/>
    <s v="Conditie, kabel"/>
    <m/>
    <m/>
    <m/>
    <n v="135940.49900000199"/>
    <n v="453495.04000000301"/>
    <s v="243"/>
    <s v="&gt;15 jaar"/>
    <m/>
    <s v="Ja"/>
    <d v="2022-08-02T07:20:20"/>
    <s v="r.thijssen"/>
    <d v="2022-08-05T14:49:35"/>
    <s v="r.geerts@terranostra.nu"/>
    <s v="9 -12 m"/>
    <s v="Ja"/>
    <s v="Nee"/>
    <s v="Ja"/>
    <s v="Ja"/>
    <s v="Nee"/>
    <s v="Nee"/>
    <s v="Nee"/>
    <m/>
    <m/>
    <s v="Ja"/>
    <s v="zuidzijde: doorknippen en uit de kluit trekken van elektra 10 kv."/>
    <x v="0"/>
  </r>
  <r>
    <n v="1974"/>
    <s v="BTZ.0042"/>
    <s v="BTZ.0042"/>
    <s v="Robinia pseudoacacia"/>
    <s v="Witte acacia"/>
    <m/>
    <x v="11"/>
    <n v="14"/>
    <n v="10.7584"/>
    <m/>
    <m/>
    <m/>
    <s v="30 - 40"/>
    <s v="Beplanting"/>
    <s v="Matig"/>
    <s v="Matig"/>
    <x v="1"/>
    <s v="Conditie, kabel"/>
    <m/>
    <m/>
    <m/>
    <n v="135947.67300000001"/>
    <n v="453496.40700000199"/>
    <s v="244"/>
    <s v="&gt;15 jaar"/>
    <s v="10 KV op 1,6 m van kluithart."/>
    <s v="Ja"/>
    <d v="2022-08-02T07:20:20"/>
    <s v="r.thijssen"/>
    <d v="2022-08-05T14:49:35"/>
    <s v="r.geerts@terranostra.nu"/>
    <s v="9 -12 m"/>
    <s v="Ja"/>
    <s v="Nee"/>
    <s v="Ja"/>
    <s v="Ja"/>
    <s v="Nee"/>
    <s v="Nee"/>
    <s v="Nee"/>
    <m/>
    <m/>
    <s v="Ja"/>
    <s v="zuidzijde: doorknippen en uit de kluit trekken van elektra 10 kv."/>
    <x v="0"/>
  </r>
  <r>
    <n v="1975"/>
    <s v="BTZ.0043"/>
    <s v="BTZ.0043"/>
    <s v="Robinia pseudoacacia"/>
    <s v="Witte acacia"/>
    <m/>
    <x v="12"/>
    <n v="12"/>
    <n v="10.24"/>
    <m/>
    <m/>
    <m/>
    <s v="30 - 40"/>
    <s v="Beplanting"/>
    <s v="Slecht"/>
    <s v="Slecht"/>
    <x v="1"/>
    <s v="Conditie, kabel"/>
    <m/>
    <m/>
    <m/>
    <n v="135932.78700000001"/>
    <n v="453493.86900000297"/>
    <s v="245"/>
    <s v="&gt;15 jaar"/>
    <s v="10 KV op 0,8 m van kluithart."/>
    <s v="Ja"/>
    <d v="2022-08-02T07:20:20"/>
    <s v="r.thijssen"/>
    <d v="2022-08-05T14:49:35"/>
    <s v="r.geerts@terranostra.nu"/>
    <s v="9 -12 m"/>
    <s v="Ja"/>
    <s v="Nee"/>
    <s v="Ja"/>
    <s v="Ja"/>
    <s v="Nee"/>
    <s v="Nee"/>
    <s v="Nee"/>
    <m/>
    <m/>
    <s v="Ja"/>
    <s v="zuidzijde: doorknippen en uit de kluit trekken van elektra 10 kv."/>
    <x v="0"/>
  </r>
  <r>
    <n v="1976"/>
    <s v="BTZ.0044"/>
    <s v="BTZ.0044"/>
    <s v="Robinia pseudoacacia"/>
    <s v="Witte acacia"/>
    <m/>
    <x v="2"/>
    <n v="12"/>
    <n v="8.2943999999999996"/>
    <m/>
    <m/>
    <m/>
    <s v="30 - 40"/>
    <s v="Beplanting"/>
    <s v="Matig"/>
    <s v="Matig"/>
    <x v="1"/>
    <s v="Conditie"/>
    <m/>
    <s v="eenzijdige kroon"/>
    <s v="stamschade"/>
    <n v="135925.22200000301"/>
    <n v="453476.54300000099"/>
    <s v="246"/>
    <s v="&gt;15 jaar"/>
    <s v="Te grote afhankelijkheid van verre wortelbundels."/>
    <s v="Ja"/>
    <d v="2022-08-02T07:20:20"/>
    <s v="r.thijssen"/>
    <d v="2022-08-04T13:47:27"/>
    <s v="r.geerts@terranostra.nu"/>
    <s v="9 -12 m"/>
    <s v="Ja"/>
    <s v="Nee"/>
    <s v="Ja"/>
    <s v="Ja"/>
    <s v="Ja"/>
    <s v="Nee"/>
    <s v="Nee"/>
    <m/>
    <m/>
    <s v="Nee"/>
    <m/>
    <x v="0"/>
  </r>
  <r>
    <n v="1977"/>
    <s v="BTZ.0045"/>
    <s v="BTZ.0045"/>
    <s v="Robinia pseudoacacia"/>
    <s v="Witte acacia"/>
    <m/>
    <x v="0"/>
    <n v="12"/>
    <n v="9.2416"/>
    <m/>
    <m/>
    <m/>
    <s v="30 - 40"/>
    <s v="Beplanting"/>
    <s v="Matig"/>
    <s v="Matig"/>
    <x v="1"/>
    <s v="Conditie"/>
    <m/>
    <m/>
    <m/>
    <n v="135919.073000003"/>
    <n v="453475.71300000302"/>
    <s v="247"/>
    <s v="&gt;15 jaar"/>
    <s v="Te grote afhankelijkheid van verre wortelbundels."/>
    <s v="Ja"/>
    <d v="2022-08-02T07:20:20"/>
    <s v="r.thijssen"/>
    <d v="2022-08-04T13:47:27"/>
    <s v="r.geerts@terranostra.nu"/>
    <s v="9 -12 m"/>
    <s v="Ja"/>
    <s v="Nee"/>
    <s v="Ja"/>
    <s v="Ja"/>
    <s v="Ja"/>
    <s v="Nee"/>
    <s v="Nee"/>
    <m/>
    <m/>
    <s v="Nee"/>
    <m/>
    <x v="0"/>
  </r>
  <r>
    <n v="1978"/>
    <s v="BTZ.0046"/>
    <s v="BTZ.0046"/>
    <s v="Robinia pseudoacacia"/>
    <s v="Witte acacia"/>
    <m/>
    <x v="0"/>
    <n v="12"/>
    <n v="9.2416"/>
    <m/>
    <m/>
    <m/>
    <s v="30 - 40"/>
    <s v="Beplanting"/>
    <s v="Redelijk"/>
    <s v="Redelijk"/>
    <x v="1"/>
    <s v="Verankering"/>
    <m/>
    <m/>
    <m/>
    <n v="135910.43400000001"/>
    <n v="453474.444000002"/>
    <s v="248"/>
    <s v="&gt;15 jaar"/>
    <s v="groenstrook 2,2 m breed. Tuikabels te voorzien. Te grote afhankelijkheid van verre wortelbundels."/>
    <s v="Ja"/>
    <d v="2022-08-02T07:20:20"/>
    <s v="r.thijssen"/>
    <d v="2022-08-04T13:43:45"/>
    <s v="r.geerts@terranostra.nu"/>
    <s v="9 -12 m"/>
    <s v="Ja"/>
    <s v="Ja"/>
    <s v="Ja"/>
    <s v="Ja"/>
    <s v="Ja"/>
    <s v="Nee"/>
    <s v="Nee"/>
    <m/>
    <m/>
    <s v="Nee"/>
    <m/>
    <x v="0"/>
  </r>
  <r>
    <n v="1979"/>
    <s v="BTZ.0047"/>
    <s v="BTZ.0047"/>
    <s v="Robinia pseudoacacia"/>
    <s v="Witte acacia"/>
    <m/>
    <x v="8"/>
    <n v="12"/>
    <n v="13.542400000000001"/>
    <m/>
    <m/>
    <m/>
    <s v="30 - 40"/>
    <s v="Beplanting"/>
    <s v="Matig"/>
    <s v="Redelijk"/>
    <x v="1"/>
    <s v="Conditie"/>
    <m/>
    <m/>
    <m/>
    <n v="135905.21200000099"/>
    <n v="453473.51700000098"/>
    <s v="249"/>
    <s v="&gt;15 jaar"/>
    <s v="groenstrook 2,2 m breed. Tuikabels te voorzien. Te grote afhankelijkheid van verre wortelbundels."/>
    <s v="Ja"/>
    <d v="2022-08-02T07:20:20"/>
    <s v="r.thijssen"/>
    <d v="2022-08-04T13:40:51"/>
    <s v="r.geerts@terranostra.nu"/>
    <s v="9 -12 m"/>
    <s v="Ja"/>
    <s v="Nee"/>
    <s v="Ja"/>
    <s v="Ja"/>
    <s v="Ja"/>
    <s v="Nee"/>
    <s v="Nee"/>
    <m/>
    <m/>
    <s v="Ja"/>
    <s v="Westzijde elektra doorzagen buiten de kluit en eruit trekken."/>
    <x v="0"/>
  </r>
  <r>
    <n v="1980"/>
    <s v="BTZ.0048"/>
    <s v="BTZ.0048"/>
    <s v="Robinia pseudoacacia"/>
    <s v="Witte acacia"/>
    <m/>
    <x v="8"/>
    <n v="12"/>
    <n v="13.542400000000001"/>
    <m/>
    <m/>
    <m/>
    <s v="30 - 40"/>
    <s v="Beplanting"/>
    <s v="Matig"/>
    <s v="Matig"/>
    <x v="1"/>
    <s v="Conditie"/>
    <m/>
    <m/>
    <m/>
    <n v="135895.06000000201"/>
    <n v="453471.80300000298"/>
    <s v="250"/>
    <s v="&gt;15 jaar"/>
    <s v="groenstrook 2,2 m breed. Tuikabels te voorzien."/>
    <s v="Ja"/>
    <d v="2022-08-02T07:20:20"/>
    <s v="r.thijssen"/>
    <d v="2022-08-04T13:38:14"/>
    <s v="r.geerts@terranostra.nu"/>
    <s v="9 -12 m"/>
    <s v="Ja"/>
    <s v="Nee"/>
    <s v="Ja"/>
    <s v="Ja"/>
    <s v="Ja"/>
    <s v="Nee"/>
    <s v="Nee"/>
    <m/>
    <m/>
    <s v="Nee"/>
    <m/>
    <x v="0"/>
  </r>
  <r>
    <n v="1982"/>
    <s v="BTZ.0050"/>
    <s v="BTZ.0050"/>
    <s v="Acer campestre"/>
    <s v="Veldesdoorn"/>
    <m/>
    <x v="13"/>
    <n v="6"/>
    <n v="9.7344000000000008"/>
    <m/>
    <m/>
    <m/>
    <s v="30 - 40"/>
    <s v="Beplanting"/>
    <s v="Goed"/>
    <s v="Redelijk"/>
    <x v="1"/>
    <s v="Telecom in kluit"/>
    <m/>
    <m/>
    <m/>
    <n v="135899.74600000301"/>
    <n v="453452.86599999998"/>
    <s v="252"/>
    <s v="&gt;15 jaar"/>
    <s v="Telecom op 1 m noord"/>
    <s v="Ja"/>
    <d v="2022-08-02T07:20:20"/>
    <s v="r.thijssen"/>
    <d v="2022-08-04T13:51:49"/>
    <s v="r.geerts@terranostra.nu"/>
    <s v="9 -12 m"/>
    <s v="Ja"/>
    <s v="Ja"/>
    <s v="Ja"/>
    <s v="Ja"/>
    <s v="Nee"/>
    <s v="Ja"/>
    <s v="Ja"/>
    <m/>
    <m/>
    <s v="Nee"/>
    <m/>
    <x v="0"/>
  </r>
  <r>
    <n v="1983"/>
    <s v="BTZ.0051"/>
    <s v="BTZ.0051"/>
    <s v="Acer campestre"/>
    <s v="Veldesdoorn"/>
    <m/>
    <x v="26"/>
    <n v="6"/>
    <n v="2.8224"/>
    <m/>
    <m/>
    <m/>
    <s v="30 - 40"/>
    <s v="Beplanting"/>
    <s v="Goed"/>
    <s v="Redelijk"/>
    <x v="1"/>
    <m/>
    <m/>
    <m/>
    <m/>
    <n v="135897.501000002"/>
    <n v="453451.69500000001"/>
    <s v="253"/>
    <s v="&gt;15 jaar"/>
    <s v="Als buurboom wordt  gekapt."/>
    <s v="Ja"/>
    <d v="2022-08-02T07:20:20"/>
    <s v="r.thijssen"/>
    <d v="2022-08-05T15:17:25"/>
    <s v="r.geerts@terranostra.nu"/>
    <s v="6 - 9 m"/>
    <s v="Ja"/>
    <s v="Ja"/>
    <s v="Ja"/>
    <s v="Nee"/>
    <s v="Ja"/>
    <s v="Ja"/>
    <s v="Ja"/>
    <m/>
    <s v="Te dicht op buurboom."/>
    <s v="Nee"/>
    <m/>
    <x v="0"/>
  </r>
  <r>
    <n v="1984"/>
    <s v="BTZ.0052"/>
    <s v="BTZ.0052"/>
    <s v="Robinia pseudoacacia"/>
    <s v="Witte acacia"/>
    <m/>
    <x v="16"/>
    <n v="12"/>
    <n v="6.9695999999999998"/>
    <m/>
    <m/>
    <m/>
    <s v="30 - 40"/>
    <s v="Verharding"/>
    <s v="Redelijk"/>
    <s v="Redelijk"/>
    <x v="1"/>
    <s v="Geen kluit te maken"/>
    <m/>
    <m/>
    <m/>
    <n v="135909.65300000101"/>
    <n v="453460.47999999998"/>
    <s v="254"/>
    <s v="&gt;15 jaar"/>
    <s v="Compleet dichtgestraat, te grote afhankelijkheid van verre wortelbundels."/>
    <s v="Ja"/>
    <d v="2022-08-02T07:20:20"/>
    <s v="r.thijssen"/>
    <d v="2022-08-04T13:49:47"/>
    <s v="r.geerts@terranostra.nu"/>
    <s v="9 -12 m"/>
    <s v="Ja"/>
    <s v="Ja"/>
    <s v="Ja"/>
    <s v="Ja"/>
    <s v="Ja"/>
    <s v="Nee"/>
    <s v="Nee"/>
    <m/>
    <s v="Te zeer afhankelijk van verre wortels."/>
    <s v="Nee"/>
    <m/>
    <x v="0"/>
  </r>
  <r>
    <n v="1985"/>
    <s v="BTZ.0053"/>
    <s v="BTZ.0053"/>
    <s v="Robinia pseudoacacia"/>
    <s v="Witte acacia"/>
    <m/>
    <x v="1"/>
    <n v="12"/>
    <n v="5.3823999999999996"/>
    <m/>
    <m/>
    <m/>
    <s v="30 - 40"/>
    <s v="Verharding"/>
    <s v="Redelijk"/>
    <s v="Redelijk"/>
    <x v="1"/>
    <s v="Geen kluit te maken"/>
    <m/>
    <m/>
    <m/>
    <n v="135923.27000000299"/>
    <n v="453470.437000003"/>
    <s v="255"/>
    <s v="&gt;15 jaar"/>
    <s v="Compleet dichtgestraat, te grote afhankelijkheid van verre wortelbundels."/>
    <s v="Ja"/>
    <d v="2022-08-02T07:20:20"/>
    <s v="r.thijssen"/>
    <d v="2022-08-04T13:48:51"/>
    <s v="r.geerts@terranostra.nu"/>
    <s v="9 -12 m"/>
    <s v="Ja"/>
    <s v="Ja"/>
    <s v="Ja"/>
    <s v="Ja"/>
    <s v="Nee"/>
    <s v="Nee"/>
    <s v="Nee"/>
    <m/>
    <s v="Te zeer afhankelijk van verre wortels."/>
    <s v="Nee"/>
    <m/>
    <x v="0"/>
  </r>
  <r>
    <n v="1986"/>
    <s v="BTZ.0054"/>
    <s v="BTZ.0054"/>
    <s v="Robinia pseudoacacia"/>
    <s v="Witte acacia"/>
    <m/>
    <x v="18"/>
    <n v="12"/>
    <n v="5.76"/>
    <m/>
    <m/>
    <m/>
    <s v="30 - 40"/>
    <s v="Verharding"/>
    <s v="Redelijk"/>
    <s v="Redelijk"/>
    <x v="1"/>
    <s v="Geen kluit te maken"/>
    <m/>
    <m/>
    <m/>
    <n v="135924.00200000001"/>
    <n v="453462.87200000102"/>
    <s v="256"/>
    <s v="&gt;15 jaar"/>
    <s v="Compleet dichtgestraat, te grote afhankelijkheid van verre wortelbundels."/>
    <s v="Ja"/>
    <d v="2022-08-02T07:20:20"/>
    <s v="r.thijssen"/>
    <d v="2022-08-04T13:49:47"/>
    <s v="r.geerts@terranostra.nu"/>
    <s v="9 -12 m"/>
    <s v="Ja"/>
    <s v="Ja"/>
    <s v="Ja"/>
    <s v="Ja"/>
    <s v="Ja"/>
    <s v="Nee"/>
    <s v="Nee"/>
    <m/>
    <s v="Te zeer afhankelijk van verre wortels."/>
    <s v="Nee"/>
    <m/>
    <x v="0"/>
  </r>
  <r>
    <n v="1992"/>
    <s v="BTZ.0061"/>
    <s v="BTZ.0061"/>
    <s v="Robinia pseudoacacia"/>
    <s v="Witte acacia"/>
    <m/>
    <x v="51"/>
    <n v="12"/>
    <n v="14.7456"/>
    <m/>
    <m/>
    <m/>
    <s v="30 - 40"/>
    <s v="Beplanting"/>
    <s v="Matig"/>
    <s v="Redelijk"/>
    <x v="1"/>
    <s v="Conditie"/>
    <m/>
    <m/>
    <m/>
    <n v="135899.99799999999"/>
    <n v="453363.91400000098"/>
    <s v="262"/>
    <s v="10-15 jaar"/>
    <m/>
    <s v="Ja"/>
    <d v="2022-08-02T07:20:20"/>
    <s v="r.thijssen"/>
    <d v="2022-08-04T14:06:10"/>
    <s v="r.geerts@terranostra.nu"/>
    <s v="9 -12 m"/>
    <s v="Ja"/>
    <s v="Nee"/>
    <s v="Ja"/>
    <s v="Ja"/>
    <s v="Ja"/>
    <s v="Nee"/>
    <s v="Nee"/>
    <m/>
    <s v="Te zeer afhankelijk van verre wortels."/>
    <s v="Nee"/>
    <m/>
    <x v="0"/>
  </r>
  <r>
    <n v="1993"/>
    <s v="BTZ.0062"/>
    <s v="BTZ.0062"/>
    <s v="Robinia pseudoacacia"/>
    <s v="Witte acacia"/>
    <m/>
    <x v="0"/>
    <n v="12"/>
    <n v="9.2416"/>
    <m/>
    <m/>
    <m/>
    <s v="30 - 40"/>
    <s v="Beplanting"/>
    <s v="Matig"/>
    <s v="Redelijk"/>
    <x v="1"/>
    <s v="Conditie"/>
    <m/>
    <m/>
    <m/>
    <n v="135901.42500000101"/>
    <n v="453354.13200000301"/>
    <s v="263"/>
    <s v="&gt;15 jaar"/>
    <m/>
    <s v="Ja"/>
    <d v="2022-08-02T07:20:20"/>
    <s v="r.thijssen"/>
    <d v="2022-08-04T14:06:10"/>
    <s v="r.geerts@terranostra.nu"/>
    <s v="9 -12 m"/>
    <s v="Ja"/>
    <s v="Nee"/>
    <s v="Ja"/>
    <s v="Ja"/>
    <s v="Ja"/>
    <s v="Nee"/>
    <s v="Nee"/>
    <m/>
    <s v="Te zeer afhankelijk van verre wortels."/>
    <s v="Nee"/>
    <m/>
    <x v="0"/>
  </r>
  <r>
    <n v="1994"/>
    <s v="BTZ.0063"/>
    <s v="BTZ.0063"/>
    <s v="Robinia pseudoacacia"/>
    <s v="Witte acacia"/>
    <m/>
    <x v="17"/>
    <n v="12"/>
    <n v="6.1504000000000003"/>
    <m/>
    <m/>
    <m/>
    <s v="30 - 40"/>
    <s v="Beplanting"/>
    <s v="Matig"/>
    <s v="Redelijk"/>
    <x v="1"/>
    <s v="Conditie"/>
    <m/>
    <m/>
    <m/>
    <n v="135902.274"/>
    <n v="453347.95000000298"/>
    <s v="264"/>
    <s v="&gt;15 jaar"/>
    <m/>
    <s v="Ja"/>
    <d v="2022-08-02T07:20:20"/>
    <s v="r.thijssen"/>
    <d v="2022-08-04T14:06:10"/>
    <s v="r.geerts@terranostra.nu"/>
    <s v="9 -12 m"/>
    <s v="Ja"/>
    <s v="Nee"/>
    <s v="Ja"/>
    <s v="Ja"/>
    <s v="Ja"/>
    <s v="Nee"/>
    <s v="Nee"/>
    <m/>
    <s v="Te zeer afhankelijk van verre wortels."/>
    <s v="Nee"/>
    <m/>
    <x v="0"/>
  </r>
  <r>
    <n v="1995"/>
    <s v="BTZ.0064"/>
    <s v="BTZ.0064"/>
    <s v="Robinia pseudoacacia"/>
    <s v="Witte acacia"/>
    <m/>
    <x v="10"/>
    <n v="12"/>
    <n v="11.2896"/>
    <m/>
    <m/>
    <m/>
    <s v="30 - 40"/>
    <s v="Beplanting"/>
    <s v="Matig"/>
    <s v="Redelijk"/>
    <x v="1"/>
    <s v="Conditie"/>
    <m/>
    <m/>
    <m/>
    <n v="135888.58600000301"/>
    <n v="453341.49600000301"/>
    <s v="265"/>
    <s v="&gt;15 jaar"/>
    <m/>
    <s v="Ja"/>
    <d v="2022-08-02T07:20:20"/>
    <s v="r.thijssen"/>
    <d v="2022-08-04T14:06:10"/>
    <s v="r.geerts@terranostra.nu"/>
    <s v="9 -12 m"/>
    <s v="Ja"/>
    <s v="Nee"/>
    <s v="Ja"/>
    <s v="Ja"/>
    <s v="Ja"/>
    <s v="Nee"/>
    <s v="Nee"/>
    <m/>
    <s v="Te zeer afhankelijk van verre wortels."/>
    <s v="Nee"/>
    <m/>
    <x v="0"/>
  </r>
  <r>
    <n v="1996"/>
    <s v="BTZ.0065"/>
    <s v="BTZ.0065"/>
    <s v="Robinia pseudoacacia"/>
    <s v="Witte acacia"/>
    <m/>
    <x v="10"/>
    <n v="12"/>
    <n v="11.2896"/>
    <m/>
    <m/>
    <m/>
    <s v="30 - 40"/>
    <s v="Beplanting"/>
    <s v="Redelijk"/>
    <s v="Redelijk"/>
    <x v="1"/>
    <m/>
    <m/>
    <m/>
    <m/>
    <n v="135887.83800000299"/>
    <n v="453348.01800000301"/>
    <s v="266"/>
    <s v="&gt;15 jaar"/>
    <s v="Te grote afhankelijkheid van verre wortelbundels. "/>
    <s v="Ja"/>
    <d v="2022-08-02T07:20:20"/>
    <s v="r.thijssen"/>
    <d v="2022-08-04T14:04:54"/>
    <s v="r.geerts@terranostra.nu"/>
    <s v="9 -12 m"/>
    <s v="Ja"/>
    <s v="Ja"/>
    <s v="Ja"/>
    <s v="Ja"/>
    <s v="Ja"/>
    <s v="Nee"/>
    <s v="Nee"/>
    <m/>
    <s v="Te zeer afhankelijk van verre wortels."/>
    <s v="Nee"/>
    <m/>
    <x v="0"/>
  </r>
  <r>
    <n v="1997"/>
    <s v="BTZ.0066"/>
    <s v="BTZ.0066"/>
    <s v="Robinia pseudoacacia"/>
    <s v="Witte acacia"/>
    <m/>
    <x v="60"/>
    <n v="12"/>
    <n v="14.137600000000001"/>
    <m/>
    <m/>
    <m/>
    <s v="30 - 40"/>
    <s v="Beplanting"/>
    <s v="Matig"/>
    <s v="Redelijk"/>
    <x v="1"/>
    <s v="Conditie"/>
    <m/>
    <m/>
    <m/>
    <n v="135886.572000001"/>
    <n v="453355.95300000202"/>
    <s v="267"/>
    <s v="&gt;15 jaar"/>
    <m/>
    <s v="Ja"/>
    <d v="2022-08-02T07:20:20"/>
    <s v="r.thijssen"/>
    <d v="2022-08-04T14:06:10"/>
    <s v="r.geerts@terranostra.nu"/>
    <s v="9 -12 m"/>
    <s v="Ja"/>
    <s v="Nee"/>
    <s v="Ja"/>
    <s v="Ja"/>
    <s v="Ja"/>
    <s v="Nee"/>
    <s v="Nee"/>
    <m/>
    <s v="Te zeer afhankelijk van verre wortels."/>
    <s v="Nee"/>
    <m/>
    <x v="0"/>
  </r>
  <r>
    <n v="1998"/>
    <s v="BTZ.0067"/>
    <s v="BTZ.0067"/>
    <s v="Robinia pseudoacacia"/>
    <s v="Witte acacia"/>
    <m/>
    <x v="9"/>
    <n v="10"/>
    <n v="12.96"/>
    <m/>
    <m/>
    <m/>
    <s v="30 - 40"/>
    <s v="Beplanting"/>
    <s v="Slecht"/>
    <s v="Slecht"/>
    <x v="1"/>
    <s v="Conditie"/>
    <m/>
    <m/>
    <m/>
    <n v="135885.41700000301"/>
    <n v="453364.342"/>
    <s v="268"/>
    <s v="&lt;5 jaar"/>
    <m/>
    <s v="Ja"/>
    <d v="2022-08-02T07:20:20"/>
    <s v="r.thijssen"/>
    <d v="2022-08-05T14:27:19"/>
    <s v="r.geerts@terranostra.nu"/>
    <s v="9 -12 m"/>
    <s v="Ja"/>
    <s v="Nee"/>
    <s v="Ja"/>
    <s v="Ja"/>
    <s v="Ja"/>
    <s v="Nee"/>
    <s v="Nee"/>
    <m/>
    <m/>
    <s v="Nee"/>
    <m/>
    <x v="0"/>
  </r>
  <r>
    <n v="1999"/>
    <s v="BTZ.0068"/>
    <s v="BTZ.0068"/>
    <s v="Robinia pseudoacacia"/>
    <s v="Witte acacia"/>
    <m/>
    <x v="9"/>
    <n v="12"/>
    <n v="12.96"/>
    <m/>
    <m/>
    <m/>
    <s v="30 - 40"/>
    <s v="Beplanting"/>
    <s v="Redelijk"/>
    <s v="Redelijk"/>
    <x v="1"/>
    <m/>
    <s v="eenzijdige kluit"/>
    <m/>
    <m/>
    <n v="135892.68600000101"/>
    <n v="453365.70100000099"/>
    <s v="269"/>
    <s v="&gt;15 jaar"/>
    <s v="Geen kabels hier. "/>
    <s v="Ja"/>
    <d v="2022-08-02T07:20:20"/>
    <s v="r.thijssen"/>
    <d v="2022-08-04T14:04:54"/>
    <s v="r.geerts@terranostra.nu"/>
    <s v="9 -12 m"/>
    <s v="Ja"/>
    <s v="Ja"/>
    <s v="Ja"/>
    <s v="Ja"/>
    <s v="Ja"/>
    <s v="Nee"/>
    <s v="Nee"/>
    <m/>
    <s v="Te zeer afhankelijk van verre wortels."/>
    <s v="Nee"/>
    <m/>
    <x v="0"/>
  </r>
  <r>
    <n v="2000"/>
    <s v="BTZ.0069"/>
    <s v="BTZ.0069"/>
    <s v="Robinia pseudoacacia"/>
    <s v="Witte acacia"/>
    <m/>
    <x v="12"/>
    <n v="12"/>
    <n v="10.24"/>
    <m/>
    <m/>
    <m/>
    <s v="30 - 40"/>
    <s v="Beplanting"/>
    <s v="Matig"/>
    <s v="Matig"/>
    <x v="1"/>
    <s v="Conditie"/>
    <m/>
    <m/>
    <m/>
    <n v="135943.864"/>
    <n v="453353.56800000003"/>
    <s v="270"/>
    <s v="&gt;15 jaar"/>
    <m/>
    <s v="Ja"/>
    <d v="2022-08-02T07:20:20"/>
    <s v="r.thijssen"/>
    <d v="2022-08-04T14:06:10"/>
    <s v="r.geerts@terranostra.nu"/>
    <s v="9 -12 m"/>
    <s v="Ja"/>
    <s v="Nee"/>
    <s v="Ja"/>
    <s v="Ja"/>
    <s v="Ja"/>
    <s v="Nee"/>
    <s v="Nee"/>
    <m/>
    <s v="Te zeer afhankelijk van verre wortels."/>
    <s v="Nee"/>
    <m/>
    <x v="0"/>
  </r>
  <r>
    <n v="2001"/>
    <s v="BTZ.0070"/>
    <s v="BTZ.0070"/>
    <s v="Robinia pseudoacacia"/>
    <s v="Witte acacia"/>
    <m/>
    <x v="15"/>
    <n v="10"/>
    <n v="7.3983999999999996"/>
    <m/>
    <m/>
    <m/>
    <s v="30 - 40"/>
    <s v="Beplanting"/>
    <s v="Redelijk"/>
    <s v="Matig"/>
    <x v="1"/>
    <s v="Opdruk afh verre w"/>
    <m/>
    <m/>
    <m/>
    <n v="135937.41500000301"/>
    <n v="453352.39200000098"/>
    <s v="271"/>
    <s v="&gt;15 jaar"/>
    <s v="Geen kabels hier.  Groenstrook 2,2 m breed. Niet al te grote boom met een redelijke conditie."/>
    <s v="Ja"/>
    <d v="2022-08-02T07:20:20"/>
    <s v="r.thijssen"/>
    <d v="2022-08-04T14:04:54"/>
    <s v="r.geerts@terranostra.nu"/>
    <s v="9 -12 m"/>
    <s v="Ja"/>
    <s v="Ja"/>
    <s v="Ja"/>
    <s v="Ja"/>
    <s v="Ja"/>
    <s v="Nee"/>
    <s v="Nee"/>
    <m/>
    <s v="Te zeer afhankelijk van verre wortels."/>
    <s v="Nee"/>
    <m/>
    <x v="0"/>
  </r>
  <r>
    <n v="2002"/>
    <s v="BTZ.0071"/>
    <s v="BTZ.0071"/>
    <s v="Robinia pseudoacacia"/>
    <s v="Witte acacia"/>
    <m/>
    <x v="14"/>
    <n v="10"/>
    <n v="7.84"/>
    <m/>
    <m/>
    <m/>
    <s v="30 - 40"/>
    <s v="Verharding"/>
    <s v="Redelijk"/>
    <s v="Matig"/>
    <x v="1"/>
    <m/>
    <m/>
    <m/>
    <m/>
    <n v="135939.46300000299"/>
    <n v="453359.448000003"/>
    <s v="272"/>
    <s v="&gt;15 jaar"/>
    <s v="Compleet dichtgestraat, te grote afhankelijkheid van verre wortelbundels."/>
    <s v="Ja"/>
    <d v="2022-08-02T07:20:20"/>
    <s v="r.thijssen"/>
    <d v="2022-08-04T14:04:54"/>
    <s v="r.geerts@terranostra.nu"/>
    <s v="9 -12 m"/>
    <s v="Ja"/>
    <s v="Ja"/>
    <s v="Ja"/>
    <s v="Ja"/>
    <s v="Ja"/>
    <s v="Nee"/>
    <s v="Nee"/>
    <m/>
    <s v="Te zeer afhankelijk van verre wortels."/>
    <s v="Nee"/>
    <m/>
    <x v="0"/>
  </r>
  <r>
    <n v="2003"/>
    <s v="BTZ.0072"/>
    <s v="BTZ.0072"/>
    <s v="Robinia pseudoacacia"/>
    <s v="Witte acacia"/>
    <m/>
    <x v="8"/>
    <n v="10"/>
    <n v="13.542400000000001"/>
    <m/>
    <m/>
    <m/>
    <s v="30 - 40"/>
    <s v="Beplanting"/>
    <s v="Matig"/>
    <s v="Matig"/>
    <x v="1"/>
    <s v="Conditie"/>
    <m/>
    <m/>
    <m/>
    <n v="135930.16800000099"/>
    <n v="453351.55699999997"/>
    <s v="273"/>
    <s v="&gt;15 jaar"/>
    <m/>
    <s v="Ja"/>
    <d v="2022-08-02T07:20:20"/>
    <s v="r.thijssen"/>
    <d v="2022-08-04T14:06:10"/>
    <s v="r.geerts@terranostra.nu"/>
    <s v="9 -12 m"/>
    <s v="Ja"/>
    <s v="Nee"/>
    <s v="Ja"/>
    <s v="Ja"/>
    <s v="Ja"/>
    <s v="Nee"/>
    <s v="Nee"/>
    <m/>
    <s v="Te zeer afhankelijk van verre wortels."/>
    <s v="Nee"/>
    <m/>
    <x v="0"/>
  </r>
  <r>
    <n v="2004"/>
    <s v="BTZ.0073"/>
    <s v="BTZ.0073"/>
    <s v="Robinia pseudoacacia"/>
    <s v="Witte acacia"/>
    <m/>
    <x v="15"/>
    <n v="10"/>
    <n v="7.3983999999999996"/>
    <m/>
    <m/>
    <m/>
    <s v="30 - 40"/>
    <s v="Beplanting"/>
    <s v="Slecht"/>
    <s v="Slecht"/>
    <x v="1"/>
    <s v="Conditie"/>
    <m/>
    <m/>
    <m/>
    <n v="135923.75700000301"/>
    <n v="453350.22900000197"/>
    <s v="274"/>
    <s v="&lt;5 jaar"/>
    <m/>
    <s v="Ja"/>
    <d v="2022-08-02T07:20:20"/>
    <s v="r.thijssen"/>
    <d v="2022-08-04T14:07:23"/>
    <s v="r.geerts@terranostra.nu"/>
    <s v="9 -12 m"/>
    <s v="Ja"/>
    <s v="Nee"/>
    <s v="Ja"/>
    <s v="Ja"/>
    <s v="Ja"/>
    <s v="Nee"/>
    <s v="Nee"/>
    <m/>
    <s v="Te zeer afhankelijk van verre wortels."/>
    <s v="Nee"/>
    <m/>
    <x v="0"/>
  </r>
  <r>
    <n v="2005"/>
    <s v="BTZ.0074"/>
    <s v="BTZ.0074"/>
    <s v="Robinia pseudoacacia"/>
    <s v="Witte acacia"/>
    <m/>
    <x v="0"/>
    <n v="10"/>
    <n v="9.2416"/>
    <m/>
    <m/>
    <m/>
    <s v="30 - 40"/>
    <s v="Beplanting"/>
    <s v="Matig"/>
    <s v="Matig"/>
    <x v="1"/>
    <s v="Conditie"/>
    <m/>
    <m/>
    <m/>
    <n v="135914.386"/>
    <n v="453349.09100000199"/>
    <s v="275"/>
    <s v="&gt;15 jaar"/>
    <m/>
    <s v="Ja"/>
    <d v="2022-08-02T07:20:20"/>
    <s v="r.thijssen"/>
    <d v="2022-08-04T14:06:10"/>
    <s v="r.geerts@terranostra.nu"/>
    <s v="9 -12 m"/>
    <s v="Ja"/>
    <s v="Nee"/>
    <s v="Ja"/>
    <s v="Ja"/>
    <s v="Ja"/>
    <s v="Nee"/>
    <s v="Nee"/>
    <m/>
    <s v="Te zeer afhankelijk van verre wortels."/>
    <s v="Nee"/>
    <m/>
    <x v="0"/>
  </r>
  <r>
    <n v="2006"/>
    <s v="BTZ.0075"/>
    <s v="BTZ.0075"/>
    <s v="Acer pseudoplatanus"/>
    <s v="Gewone esdoorn"/>
    <m/>
    <x v="39"/>
    <n v="4"/>
    <n v="1.44"/>
    <m/>
    <m/>
    <m/>
    <s v="10 - 20"/>
    <s v="Beplanting"/>
    <s v="Redelijk"/>
    <s v="Redelijk"/>
    <x v="1"/>
    <s v="Geen kluit te maken"/>
    <m/>
    <s v="stamschade"/>
    <s v="in hekwerk gegroeid. Opslag"/>
    <n v="135922.75600000101"/>
    <n v="453336.67300000001"/>
    <s v="276"/>
    <s v="&gt;15 jaar"/>
    <s v="Balkvorm kluit"/>
    <s v="Ja"/>
    <d v="2022-08-02T07:20:20"/>
    <s v="r.thijssen"/>
    <d v="2022-08-05T15:13:05"/>
    <s v="r.geerts@terranostra.nu"/>
    <s v="6 - 9 m"/>
    <s v="Ja"/>
    <s v="Ja"/>
    <m/>
    <s v="Nee"/>
    <s v="Ja"/>
    <s v="Nee"/>
    <s v="Ja"/>
    <m/>
    <s v="Te dicht op buurboom, geen stabiele kluit te vormen."/>
    <s v="Nee"/>
    <m/>
    <x v="0"/>
  </r>
  <r>
    <n v="2007"/>
    <s v="BTZ.0076"/>
    <s v="BTZ.0076"/>
    <s v="Acer pseudoplatanus"/>
    <s v="Gewone esdoorn"/>
    <m/>
    <x v="48"/>
    <n v="4"/>
    <n v="1.0815999999999999"/>
    <m/>
    <m/>
    <m/>
    <s v="10 - 20"/>
    <s v="Beplanting"/>
    <s v="Redelijk"/>
    <s v="Redelijk"/>
    <x v="1"/>
    <s v="Geen kluit te maken"/>
    <m/>
    <s v="stamschade"/>
    <s v="in hekwerk gegroeid. Opslag"/>
    <n v="135926.967"/>
    <n v="453337.35600000201"/>
    <s v="277"/>
    <s v="&gt;15 jaar"/>
    <s v="Balkvorm kluit"/>
    <s v="Ja"/>
    <d v="2022-08-02T07:20:20"/>
    <s v="r.thijssen"/>
    <d v="2022-08-05T15:13:05"/>
    <s v="r.geerts@terranostra.nu"/>
    <s v="6 - 9 m"/>
    <s v="Ja"/>
    <s v="Ja"/>
    <m/>
    <s v="Nee"/>
    <s v="Ja"/>
    <s v="Nee"/>
    <s v="Ja"/>
    <m/>
    <s v="Te dicht op buurboom, geen stabiele kluit te vormen."/>
    <s v="Nee"/>
    <m/>
    <x v="0"/>
  </r>
  <r>
    <n v="2008"/>
    <s v="BTZ.0077"/>
    <s v="BTZ.0077"/>
    <s v="Acer pseudoplatanus"/>
    <s v="Gewone esdoorn"/>
    <m/>
    <x v="69"/>
    <n v="4"/>
    <n v="0.64"/>
    <m/>
    <m/>
    <m/>
    <s v="10 - 20"/>
    <s v="Beplanting"/>
    <s v="Redelijk"/>
    <s v="Redelijk"/>
    <x v="1"/>
    <s v="Geen kluit te maken"/>
    <m/>
    <m/>
    <s v="in hekwerk gegroeid. Opslag"/>
    <n v="135937.89300000301"/>
    <n v="453339.10100000002"/>
    <s v="278"/>
    <s v="&gt;15 jaar"/>
    <s v="Balkvorm kluit"/>
    <s v="Ja"/>
    <d v="2022-08-02T07:20:20"/>
    <s v="r.thijssen"/>
    <d v="2022-08-05T15:13:05"/>
    <s v="r.geerts@terranostra.nu"/>
    <s v="6 - 9 m"/>
    <s v="Ja"/>
    <s v="Ja"/>
    <m/>
    <s v="Nee"/>
    <s v="Ja"/>
    <s v="Nee"/>
    <s v="Ja"/>
    <m/>
    <s v="Te dicht op buurboom, geen stabiele kluit te vormen."/>
    <s v="Nee"/>
    <m/>
    <x v="0"/>
  </r>
  <r>
    <n v="2009"/>
    <s v="BTZ.0078"/>
    <s v="BTZ.0078"/>
    <s v="Acer pseudoplatanus"/>
    <s v="Gewone esdoorn"/>
    <m/>
    <x v="69"/>
    <n v="4"/>
    <n v="0.64"/>
    <m/>
    <m/>
    <m/>
    <s v="20 - 30"/>
    <s v="Beplanting"/>
    <s v="Redelijk"/>
    <s v="Redelijk"/>
    <x v="1"/>
    <s v="Geen kluit te maken"/>
    <m/>
    <s v="stamschade"/>
    <s v="in hekwerk gegroeid. Opslag"/>
    <n v="135941.49700000099"/>
    <n v="453339.89800000202"/>
    <s v="279"/>
    <s v="&gt;15 jaar"/>
    <s v="Balkvorm kluit"/>
    <s v="Ja"/>
    <d v="2022-08-02T07:20:20"/>
    <s v="r.thijssen"/>
    <d v="2022-08-05T15:13:05"/>
    <s v="r.geerts@terranostra.nu"/>
    <s v="6 - 9 m"/>
    <s v="Ja"/>
    <s v="Ja"/>
    <m/>
    <s v="Nee"/>
    <s v="Ja"/>
    <s v="Nee"/>
    <s v="Ja"/>
    <m/>
    <s v="Te dicht op buurboom, geen stabiele kluit te vormen."/>
    <s v="Nee"/>
    <m/>
    <x v="0"/>
  </r>
  <r>
    <n v="2010"/>
    <s v="BTZ.0079"/>
    <s v="BTZ.0079"/>
    <s v="Acer pseudoplatanus"/>
    <s v="Gewone esdoorn"/>
    <m/>
    <x v="43"/>
    <n v="2"/>
    <n v="0.92159999999999997"/>
    <m/>
    <m/>
    <m/>
    <s v="10 - 20"/>
    <s v="Beplanting"/>
    <s v="Redelijk"/>
    <s v="Redelijk"/>
    <x v="1"/>
    <s v="Geen kluit te maken"/>
    <m/>
    <s v="stamschade"/>
    <s v="in hekwerk gegroeid. Opslag"/>
    <n v="135919.683000002"/>
    <n v="453336.10400000197"/>
    <s v="280"/>
    <s v="&gt;15 jaar"/>
    <s v="Balkvorm kluit"/>
    <s v="Ja"/>
    <d v="2022-08-02T07:20:20"/>
    <s v="r.thijssen"/>
    <d v="2022-08-05T15:13:05"/>
    <s v="r.geerts@terranostra.nu"/>
    <s v="6 - 9 m"/>
    <s v="Ja"/>
    <s v="Ja"/>
    <m/>
    <s v="Nee"/>
    <s v="Ja"/>
    <s v="Nee"/>
    <s v="Ja"/>
    <m/>
    <s v="Te dicht op buurboom, geen stabiele kluit te vormen."/>
    <s v="Nee"/>
    <m/>
    <x v="0"/>
  </r>
  <r>
    <n v="2011"/>
    <s v="BTZ.0080"/>
    <s v="BTZ.0080"/>
    <s v="Ulmus minor"/>
    <s v="Iep"/>
    <m/>
    <x v="69"/>
    <n v="4"/>
    <n v="0.64"/>
    <m/>
    <m/>
    <m/>
    <s v="10 - 20"/>
    <s v="Beplanting"/>
    <s v="Redelijk"/>
    <s v="Redelijk"/>
    <x v="1"/>
    <s v="Geen kluit te maken"/>
    <m/>
    <s v="eenzijdige kroon"/>
    <s v="in hekwerk gegroeid"/>
    <n v="135916.79900000201"/>
    <n v="453335.99099999998"/>
    <s v="281"/>
    <s v="&gt;15 jaar"/>
    <s v="Balkvorm kluit"/>
    <s v="Ja"/>
    <d v="2022-08-02T07:20:20"/>
    <s v="r.thijssen"/>
    <d v="2022-08-05T15:13:05"/>
    <s v="r.geerts@terranostra.nu"/>
    <s v="6 - 9 m"/>
    <s v="Ja"/>
    <s v="Ja"/>
    <m/>
    <s v="Nee"/>
    <s v="Ja"/>
    <s v="Nee"/>
    <s v="Ja"/>
    <m/>
    <s v="Te dicht op buurboom, geen stabiele kluit te vormen."/>
    <s v="Nee"/>
    <m/>
    <x v="0"/>
  </r>
  <r>
    <n v="2012"/>
    <s v="BTZ.0082"/>
    <s v="BTZ.0082"/>
    <s v="Robinia pseudoacacia"/>
    <s v="Witte acacia"/>
    <m/>
    <x v="70"/>
    <n v="4"/>
    <n v="2.0735999999999999"/>
    <m/>
    <m/>
    <m/>
    <s v="10 - 20"/>
    <s v="Beplanting"/>
    <s v="Redelijk"/>
    <s v="Redelijk"/>
    <x v="1"/>
    <s v="Geen kluit te maken"/>
    <m/>
    <s v="stamschade"/>
    <s v="in hekwerk gegroeid"/>
    <n v="135897.261"/>
    <n v="453332.76600000297"/>
    <s v="282"/>
    <s v="&gt;15 jaar"/>
    <s v="Balkvorm kluit"/>
    <s v="Ja"/>
    <d v="2022-08-02T07:20:20"/>
    <s v="r.thijssen"/>
    <d v="2022-08-05T15:13:05"/>
    <s v="r.geerts@terranostra.nu"/>
    <s v="6 - 9 m"/>
    <s v="Ja"/>
    <s v="Ja"/>
    <m/>
    <s v="Nee"/>
    <s v="Ja"/>
    <s v="Nee"/>
    <s v="Ja"/>
    <m/>
    <s v="Te dicht op buurboom, geen stabiele kluit te vormen."/>
    <s v="Nee"/>
    <m/>
    <x v="0"/>
  </r>
  <r>
    <n v="2013"/>
    <s v="BTZ.0084"/>
    <s v="BTZ.0084"/>
    <s v="Rhus typhina"/>
    <s v="Fluweelboom"/>
    <m/>
    <x v="39"/>
    <n v="6"/>
    <n v="1.44"/>
    <m/>
    <m/>
    <m/>
    <s v="20 - 30"/>
    <s v="Beplanting"/>
    <s v="Slecht"/>
    <s v="Slecht"/>
    <x v="1"/>
    <s v="Conditie, invasief"/>
    <m/>
    <s v="eenzijdige kroon"/>
    <s v="scheefstand"/>
    <n v="135950.06300000101"/>
    <n v="453382.603"/>
    <s v="283"/>
    <s v="&lt;5 jaar"/>
    <s v="90% kroon verwijderd, scheefstand"/>
    <s v="Ja"/>
    <d v="2022-08-02T07:20:20"/>
    <s v="r.thijssen"/>
    <d v="2022-08-04T14:09:52"/>
    <s v="r.geerts@terranostra.nu"/>
    <s v="0 - 6 m"/>
    <s v="Nee"/>
    <s v="Nee"/>
    <s v="Ja"/>
    <s v="Ja"/>
    <s v="Ja"/>
    <s v="Ja"/>
    <s v="Ja"/>
    <m/>
    <s v="Invasieve boomsoort."/>
    <s v="Nee"/>
    <m/>
    <x v="0"/>
  </r>
  <r>
    <n v="2014"/>
    <s v="BTZ.0085"/>
    <s v="BTZ.0085"/>
    <s v="Rhus typhina"/>
    <s v="Fluweelboom"/>
    <m/>
    <x v="39"/>
    <n v="6"/>
    <n v="1.44"/>
    <m/>
    <m/>
    <m/>
    <s v="20 - 30"/>
    <s v="Beplanting"/>
    <s v="Redelijk"/>
    <s v="Redelijk"/>
    <x v="1"/>
    <s v="Invasief"/>
    <m/>
    <m/>
    <s v="scheefstand"/>
    <n v="135949.83500000101"/>
    <n v="453388.97700000199"/>
    <s v="284"/>
    <s v="&gt;15 jaar"/>
    <s v="Scheefstand"/>
    <s v="Ja"/>
    <d v="2022-08-02T07:20:20"/>
    <s v="r.thijssen"/>
    <d v="2022-08-04T14:09:31"/>
    <s v="r.geerts@terranostra.nu"/>
    <s v="0 - 6 m"/>
    <s v="Nee"/>
    <s v="Ja"/>
    <s v="Ja"/>
    <s v="Ja"/>
    <s v="Ja"/>
    <s v="Ja"/>
    <s v="Ja"/>
    <m/>
    <s v="Invasieve boomsoort."/>
    <s v="Nee"/>
    <m/>
    <x v="0"/>
  </r>
  <r>
    <n v="2015"/>
    <s v="BTZ.0086"/>
    <s v="BTZ.0086"/>
    <s v="Rhus typhina"/>
    <s v="Fluweelboom"/>
    <m/>
    <x v="40"/>
    <n v="8"/>
    <n v="1.2544"/>
    <m/>
    <m/>
    <m/>
    <s v="20 - 30"/>
    <s v="Beplanting"/>
    <s v="Redelijk"/>
    <s v="Redelijk"/>
    <x v="1"/>
    <s v="Invasief"/>
    <m/>
    <m/>
    <s v="meerstammig"/>
    <n v="135948.62100000301"/>
    <n v="453387.76299999998"/>
    <s v="285"/>
    <s v="&gt;15 jaar"/>
    <s v="Scheefstand"/>
    <s v="Ja"/>
    <d v="2022-08-02T07:20:20"/>
    <s v="r.thijssen"/>
    <d v="2022-08-04T14:09:31"/>
    <s v="r.geerts@terranostra.nu"/>
    <s v="0 - 6 m"/>
    <s v="Nee"/>
    <s v="Ja"/>
    <s v="Ja"/>
    <s v="Ja"/>
    <s v="Ja"/>
    <s v="Ja"/>
    <s v="Ja"/>
    <m/>
    <s v="Invasieve boomsoort."/>
    <s v="Nee"/>
    <m/>
    <x v="0"/>
  </r>
  <r>
    <n v="2016"/>
    <s v="BTZ.0087"/>
    <s v="BTZ.0087"/>
    <s v="Metasequoia glyptostroboides"/>
    <s v="Watercipres"/>
    <m/>
    <x v="0"/>
    <n v="10"/>
    <n v="9.2416"/>
    <m/>
    <m/>
    <m/>
    <s v="20 - 30"/>
    <s v="Gras"/>
    <s v="Goed"/>
    <s v="Goed"/>
    <x v="1"/>
    <s v="Soort specifiek geschikt"/>
    <m/>
    <m/>
    <m/>
    <n v="135993.198000003"/>
    <n v="453416.17000000202"/>
    <s v="286"/>
    <s v="&gt;15 jaar"/>
    <s v="Groot herstelvermogen. "/>
    <s v="Ja"/>
    <d v="2022-08-02T07:20:20"/>
    <s v="r.thijssen"/>
    <d v="2022-08-04T07:55:34"/>
    <s v="r.geerts@terranostra.nu"/>
    <s v="18 -24 m"/>
    <s v="Ja"/>
    <s v="Ja"/>
    <s v="Ja"/>
    <s v="Ja"/>
    <s v="Nee"/>
    <s v="Nee"/>
    <s v="Nee"/>
    <m/>
    <s v="Wortels steken parkeerplaats en trottoir met kabels over."/>
    <s v="Nee"/>
    <m/>
    <x v="0"/>
  </r>
  <r>
    <n v="2017"/>
    <s v="BTZ.0088"/>
    <s v="BTZ.0088"/>
    <s v="Metasequoia glyptostroboides"/>
    <s v="Watercipres"/>
    <m/>
    <x v="68"/>
    <n v="10"/>
    <n v="8.7615999999999996"/>
    <m/>
    <m/>
    <m/>
    <s v="20 - 30"/>
    <s v="Beplanting"/>
    <s v="Goed"/>
    <s v="Goed"/>
    <x v="1"/>
    <s v="Soort specifiek geschikt"/>
    <m/>
    <m/>
    <m/>
    <n v="135999.913000003"/>
    <n v="453417.27100000199"/>
    <s v="287"/>
    <s v="&gt;15 jaar"/>
    <s v="Groot herstelvermogen. "/>
    <s v="Ja"/>
    <d v="2022-08-02T07:20:20"/>
    <s v="r.thijssen"/>
    <d v="2022-08-04T07:55:34"/>
    <s v="r.geerts@terranostra.nu"/>
    <s v="18 -24 m"/>
    <s v="Ja"/>
    <s v="Ja"/>
    <s v="Ja"/>
    <s v="Ja"/>
    <s v="Nee"/>
    <s v="Nee"/>
    <s v="Nee"/>
    <m/>
    <s v="Wortels steken parkeerplaats en trottoir met kabels over."/>
    <s v="Nee"/>
    <m/>
    <x v="0"/>
  </r>
  <r>
    <n v="2018"/>
    <s v="BTZ.0089"/>
    <s v="BTZ.0089"/>
    <s v="Metasequoia glyptostroboides"/>
    <s v="Watercipres"/>
    <m/>
    <x v="0"/>
    <n v="10"/>
    <n v="9.2416"/>
    <m/>
    <m/>
    <m/>
    <s v="20 - 30"/>
    <s v="Beplanting"/>
    <s v="Goed"/>
    <s v="Goed"/>
    <x v="1"/>
    <s v="Soort specifiek geschikt"/>
    <m/>
    <m/>
    <m/>
    <n v="136013.11100000099"/>
    <n v="453418.90300000098"/>
    <s v="288"/>
    <s v="&gt;15 jaar"/>
    <s v="Groot herstelvermogen. "/>
    <s v="Ja"/>
    <d v="2022-08-02T07:20:20"/>
    <s v="r.thijssen"/>
    <d v="2022-08-04T07:55:34"/>
    <s v="r.geerts@terranostra.nu"/>
    <s v="18 -24 m"/>
    <s v="Ja"/>
    <s v="Ja"/>
    <s v="Ja"/>
    <s v="Ja"/>
    <s v="Nee"/>
    <s v="Nee"/>
    <s v="Nee"/>
    <m/>
    <s v="Wortels steken parkeerplaats en trottoir met kabels over."/>
    <s v="Nee"/>
    <m/>
    <x v="0"/>
  </r>
  <r>
    <n v="2019"/>
    <s v="BTZ.0090"/>
    <s v="BTZ.0090"/>
    <s v="Metasequoia glyptostroboides"/>
    <s v="Watercipres"/>
    <m/>
    <x v="2"/>
    <n v="10"/>
    <n v="8.2943999999999996"/>
    <m/>
    <m/>
    <m/>
    <s v="20 - 30"/>
    <s v="Beplanting"/>
    <s v="Goed"/>
    <s v="Goed"/>
    <x v="1"/>
    <s v="Soort specifiek geschikt"/>
    <m/>
    <m/>
    <m/>
    <n v="136021.23000000001"/>
    <n v="453420.19300000003"/>
    <s v="289"/>
    <s v="&gt;15 jaar"/>
    <s v="Groot herstelvermogen. "/>
    <s v="Ja"/>
    <d v="2022-08-02T07:20:20"/>
    <s v="r.thijssen"/>
    <d v="2022-08-04T07:55:34"/>
    <s v="r.geerts@terranostra.nu"/>
    <s v="18 -24 m"/>
    <s v="Ja"/>
    <s v="Ja"/>
    <s v="Ja"/>
    <s v="Ja"/>
    <s v="Nee"/>
    <s v="Nee"/>
    <s v="Nee"/>
    <m/>
    <s v="Wortels steken parkeerplaats en trottoir met kabels over."/>
    <s v="Nee"/>
    <m/>
    <x v="0"/>
  </r>
  <r>
    <n v="2020"/>
    <s v="BTZ.0091"/>
    <s v="BTZ.0091"/>
    <s v="Metasequoia glyptostroboides"/>
    <s v="Watercipres"/>
    <m/>
    <x v="17"/>
    <n v="10"/>
    <n v="6.1504000000000003"/>
    <m/>
    <m/>
    <m/>
    <s v="20 - 30"/>
    <s v="Beplanting"/>
    <s v="Goed"/>
    <s v="Goed"/>
    <x v="1"/>
    <s v="Soort specifiek geschikt"/>
    <m/>
    <m/>
    <m/>
    <n v="136026.579"/>
    <n v="453421.25600000098"/>
    <s v="290"/>
    <s v="&gt;15 jaar"/>
    <s v="Groot herstelvermogen. "/>
    <s v="Ja"/>
    <d v="2022-08-02T07:20:20"/>
    <s v="r.thijssen"/>
    <d v="2022-08-04T07:55:34"/>
    <s v="r.geerts@terranostra.nu"/>
    <s v="18 -24 m"/>
    <s v="Ja"/>
    <s v="Ja"/>
    <s v="Ja"/>
    <s v="Ja"/>
    <s v="Nee"/>
    <s v="Nee"/>
    <s v="Nee"/>
    <m/>
    <s v="Wortels steken parkeerplaats en trottoir met kabels over."/>
    <s v="Nee"/>
    <m/>
    <x v="0"/>
  </r>
  <r>
    <n v="2021"/>
    <s v="BTZ.0092"/>
    <s v="BTZ.0092"/>
    <s v="Metasequoia glyptostroboides"/>
    <s v="Watercipres"/>
    <m/>
    <x v="14"/>
    <n v="10"/>
    <n v="7.84"/>
    <m/>
    <m/>
    <m/>
    <s v="20 - 30"/>
    <s v="Beplanting"/>
    <s v="Goed"/>
    <s v="Goed"/>
    <x v="1"/>
    <s v="Soort specifiek geschikt"/>
    <m/>
    <m/>
    <m/>
    <n v="136033.18"/>
    <n v="453422.12800000201"/>
    <s v="291"/>
    <s v="&gt;15 jaar"/>
    <s v="Groot herstelvermogen. "/>
    <s v="Ja"/>
    <d v="2022-08-02T07:20:20"/>
    <s v="r.thijssen"/>
    <d v="2022-08-04T07:55:34"/>
    <s v="r.geerts@terranostra.nu"/>
    <s v="18 -24 m"/>
    <s v="Ja"/>
    <s v="Ja"/>
    <s v="Ja"/>
    <s v="Ja"/>
    <s v="Nee"/>
    <s v="Nee"/>
    <s v="Nee"/>
    <m/>
    <s v="Wortels steken parkeerplaats en trottoir met kabels over."/>
    <s v="Nee"/>
    <m/>
    <x v="0"/>
  </r>
  <r>
    <n v="2022"/>
    <s v="BTZ.0093"/>
    <s v="BTZ.0093"/>
    <s v="Metasequoia glyptostroboides"/>
    <s v="Watercipres"/>
    <m/>
    <x v="68"/>
    <n v="10"/>
    <n v="8.7615999999999996"/>
    <m/>
    <m/>
    <m/>
    <s v="20 - 30"/>
    <s v="Beplanting"/>
    <s v="Goed"/>
    <s v="Goed"/>
    <x v="1"/>
    <s v="Soort specifiek geschikt"/>
    <m/>
    <m/>
    <m/>
    <n v="136039.46600000199"/>
    <n v="453423.20300000202"/>
    <s v="292"/>
    <s v="&gt;15 jaar"/>
    <s v="Groot herstelvermogen. "/>
    <s v="Ja"/>
    <d v="2022-08-02T07:20:20"/>
    <s v="r.thijssen"/>
    <d v="2022-08-04T07:55:34"/>
    <s v="r.geerts@terranostra.nu"/>
    <s v="18 -24 m"/>
    <s v="Ja"/>
    <s v="Ja"/>
    <s v="Ja"/>
    <s v="Ja"/>
    <s v="Nee"/>
    <s v="Nee"/>
    <s v="Nee"/>
    <m/>
    <s v="Wortels steken parkeerplaats en trottoir met kabels over."/>
    <s v="Nee"/>
    <m/>
    <x v="0"/>
  </r>
  <r>
    <n v="2023"/>
    <s v="BTZ.0094"/>
    <s v="BTZ.0094"/>
    <s v="Metasequoia glyptostroboides"/>
    <s v="Watercipres"/>
    <m/>
    <x v="71"/>
    <n v="12"/>
    <n v="15.366400000000001"/>
    <m/>
    <m/>
    <m/>
    <s v="20 - 30"/>
    <s v="Gras"/>
    <s v="Goed"/>
    <s v="Goed"/>
    <x v="1"/>
    <s v="Soort specifiek geschikt"/>
    <m/>
    <m/>
    <m/>
    <n v="136052.66800000099"/>
    <n v="453424.87200000102"/>
    <s v="293"/>
    <s v="&gt;15 jaar"/>
    <s v="Groot herstelvermogen. "/>
    <s v="Ja"/>
    <d v="2022-08-02T07:20:20"/>
    <s v="r.thijssen"/>
    <d v="2022-08-04T07:55:34"/>
    <s v="r.geerts@terranostra.nu"/>
    <s v="18 -24 m"/>
    <s v="Ja"/>
    <s v="Ja"/>
    <s v="Ja"/>
    <s v="Ja"/>
    <s v="Nee"/>
    <s v="Nee"/>
    <s v="Nee"/>
    <m/>
    <s v="Wortels steken trottoir met kabels over."/>
    <s v="Nee"/>
    <m/>
    <x v="0"/>
  </r>
  <r>
    <n v="2024"/>
    <s v="BTZ.0095"/>
    <s v="BTZ.0095"/>
    <s v="Metasequoia glyptostroboides"/>
    <s v="Watercipres"/>
    <m/>
    <x v="72"/>
    <n v="12"/>
    <n v="19.36"/>
    <m/>
    <m/>
    <m/>
    <s v="20 - 30"/>
    <s v="Gras"/>
    <s v="Goed"/>
    <s v="Goed"/>
    <x v="1"/>
    <s v="Soort specifiek geschikt"/>
    <m/>
    <m/>
    <m/>
    <n v="136060.364"/>
    <n v="453426.24700000102"/>
    <s v="294"/>
    <s v="&gt;15 jaar"/>
    <s v="Groot herstelvermogen. "/>
    <s v="Ja"/>
    <d v="2022-08-02T07:20:20"/>
    <s v="r.thijssen"/>
    <d v="2022-08-04T07:55:34"/>
    <s v="r.geerts@terranostra.nu"/>
    <s v="18 -24 m"/>
    <s v="Ja"/>
    <s v="Ja"/>
    <s v="Ja"/>
    <s v="Ja"/>
    <s v="Nee"/>
    <s v="Nee"/>
    <s v="Nee"/>
    <m/>
    <s v="Wortels steken trottoir met kabels over."/>
    <s v="Nee"/>
    <m/>
    <x v="0"/>
  </r>
  <r>
    <n v="2025"/>
    <s v="BTZ.0096"/>
    <s v="BTZ.0096"/>
    <s v="Metasequoia glyptostroboides"/>
    <s v="Watercipres"/>
    <m/>
    <x v="38"/>
    <n v="12"/>
    <n v="20.793600000000001"/>
    <m/>
    <m/>
    <m/>
    <s v="20 - 30"/>
    <s v="Gras"/>
    <s v="Goed"/>
    <s v="Goed"/>
    <x v="1"/>
    <s v="Soort specifiek geschikt"/>
    <m/>
    <m/>
    <m/>
    <n v="136057.719000001"/>
    <n v="453443.59300000197"/>
    <s v="295"/>
    <s v="&gt;15 jaar"/>
    <s v="Groot herstelvermogen. "/>
    <s v="Ja"/>
    <d v="2022-08-02T07:20:20"/>
    <s v="r.thijssen"/>
    <d v="2022-08-04T07:55:34"/>
    <s v="r.geerts@terranostra.nu"/>
    <s v="18 -24 m"/>
    <s v="Ja"/>
    <s v="Ja"/>
    <s v="Ja"/>
    <s v="Ja"/>
    <s v="Nee"/>
    <s v="Nee"/>
    <s v="Nee"/>
    <m/>
    <s v="Wortels steken trottoir met kabels over."/>
    <s v="Nee"/>
    <m/>
    <x v="0"/>
  </r>
  <r>
    <n v="2026"/>
    <s v="BTZ.0097"/>
    <s v="BTZ.0097"/>
    <s v="Metasequoia glyptostroboides"/>
    <s v="Watercipres"/>
    <m/>
    <x v="73"/>
    <n v="12"/>
    <n v="18.662400000000002"/>
    <m/>
    <m/>
    <m/>
    <s v="20 - 30"/>
    <s v="Gras"/>
    <s v="Goed"/>
    <s v="Goed"/>
    <x v="1"/>
    <s v="Soort specifiek geschikt"/>
    <m/>
    <m/>
    <m/>
    <n v="136050.399"/>
    <n v="453442.60900000099"/>
    <s v="296"/>
    <s v="&gt;15 jaar"/>
    <s v="Groot herstelvermogen. "/>
    <s v="Ja"/>
    <d v="2022-08-02T07:20:20"/>
    <s v="r.thijssen"/>
    <d v="2022-08-04T07:55:34"/>
    <s v="r.geerts@terranostra.nu"/>
    <s v="18 -24 m"/>
    <s v="Ja"/>
    <s v="Ja"/>
    <s v="Ja"/>
    <s v="Ja"/>
    <s v="Nee"/>
    <s v="Nee"/>
    <s v="Nee"/>
    <m/>
    <s v="Wortels steken trottoir met kabels over."/>
    <s v="Nee"/>
    <m/>
    <x v="0"/>
  </r>
  <r>
    <n v="2027"/>
    <s v="BTZ.0098"/>
    <s v="BTZ.0098"/>
    <s v="Metasequoia glyptostroboides"/>
    <s v="Watercipres"/>
    <m/>
    <x v="11"/>
    <n v="10"/>
    <n v="10.7584"/>
    <m/>
    <m/>
    <m/>
    <s v="20 - 30"/>
    <s v="Beplanting"/>
    <s v="Goed"/>
    <s v="Goed"/>
    <x v="1"/>
    <s v="Soort specifiek geschikt"/>
    <m/>
    <m/>
    <m/>
    <n v="136037.14300000301"/>
    <n v="453440.48700000002"/>
    <s v="297"/>
    <s v="&gt;15 jaar"/>
    <s v="Groot herstelvermogen. "/>
    <s v="Ja"/>
    <d v="2022-08-02T07:20:20"/>
    <s v="r.thijssen"/>
    <d v="2022-08-04T07:55:34"/>
    <s v="r.geerts@terranostra.nu"/>
    <s v="18 -24 m"/>
    <s v="Ja"/>
    <s v="Ja"/>
    <s v="Ja"/>
    <s v="Ja"/>
    <s v="Nee"/>
    <s v="Nee"/>
    <s v="Nee"/>
    <m/>
    <s v="Wortels steken parkeerplaats en trottoir met kabels over."/>
    <s v="Nee"/>
    <m/>
    <x v="0"/>
  </r>
  <r>
    <n v="2028"/>
    <s v="BTZ.0099"/>
    <s v="BTZ.0099"/>
    <s v="Metasequoia glyptostroboides"/>
    <s v="Watercipres"/>
    <m/>
    <x v="0"/>
    <n v="10"/>
    <n v="9.2416"/>
    <m/>
    <m/>
    <m/>
    <s v="20 - 30"/>
    <s v="Beplanting"/>
    <s v="Goed"/>
    <s v="Goed"/>
    <x v="1"/>
    <s v="Soort specifiek geschikt"/>
    <m/>
    <m/>
    <m/>
    <n v="136030.130000003"/>
    <n v="453439.74900000199"/>
    <s v="298"/>
    <s v="&gt;15 jaar"/>
    <s v="Groot herstelvermogen. "/>
    <s v="Ja"/>
    <d v="2022-08-02T07:20:20"/>
    <s v="r.thijssen"/>
    <d v="2022-08-04T07:55:34"/>
    <s v="r.geerts@terranostra.nu"/>
    <s v="18 -24 m"/>
    <s v="Ja"/>
    <s v="Ja"/>
    <s v="Ja"/>
    <s v="Ja"/>
    <s v="Nee"/>
    <s v="Nee"/>
    <s v="Nee"/>
    <m/>
    <s v="Wortels steken parkeerplaats en trottoir met kabels over."/>
    <s v="Nee"/>
    <m/>
    <x v="0"/>
  </r>
  <r>
    <n v="2029"/>
    <s v="BTZ.0100"/>
    <s v="BTZ.0100"/>
    <s v="Metasequoia glyptostroboides"/>
    <s v="Watercipres"/>
    <m/>
    <x v="17"/>
    <n v="10"/>
    <n v="6.1504000000000003"/>
    <m/>
    <m/>
    <m/>
    <s v="20 - 30"/>
    <s v="Beplanting"/>
    <s v="Goed"/>
    <s v="Goed"/>
    <x v="1"/>
    <s v="Soort specifiek geschikt"/>
    <m/>
    <m/>
    <m/>
    <n v="136023.22400000301"/>
    <n v="453438.73"/>
    <s v="299"/>
    <s v="&gt;15 jaar"/>
    <s v="Groot herstelvermogen. "/>
    <s v="Ja"/>
    <d v="2022-08-02T07:20:20"/>
    <s v="r.thijssen"/>
    <d v="2022-08-04T07:55:34"/>
    <s v="r.geerts@terranostra.nu"/>
    <s v="18 -24 m"/>
    <s v="Ja"/>
    <s v="Ja"/>
    <s v="Ja"/>
    <s v="Ja"/>
    <s v="Nee"/>
    <s v="Nee"/>
    <s v="Nee"/>
    <m/>
    <s v="Wortels steken parkeerplaats en trottoir met kabels over."/>
    <s v="Nee"/>
    <m/>
    <x v="0"/>
  </r>
  <r>
    <n v="2030"/>
    <s v="BTZ.0101"/>
    <s v="BTZ.0101"/>
    <s v="Metasequoia glyptostroboides"/>
    <s v="Watercipres"/>
    <m/>
    <x v="3"/>
    <n v="10"/>
    <n v="6.5536000000000003"/>
    <m/>
    <m/>
    <m/>
    <s v="20 - 30"/>
    <s v="Beplanting"/>
    <s v="Goed"/>
    <s v="Goed"/>
    <x v="1"/>
    <s v="Gebrek"/>
    <m/>
    <m/>
    <m/>
    <n v="136017.81100000101"/>
    <n v="453437.96100000298"/>
    <s v="300"/>
    <s v="&gt;15 jaar"/>
    <s v="Aantasting stamvoet"/>
    <s v="Ja"/>
    <d v="2022-08-02T07:20:20"/>
    <s v="r.thijssen"/>
    <d v="2022-08-05T14:42:08"/>
    <s v="r.geerts@terranostra.nu"/>
    <s v="15 -18 m"/>
    <s v="Ja"/>
    <s v="Nee"/>
    <s v="Nee"/>
    <s v="Ja"/>
    <s v="Nee"/>
    <s v="Nee"/>
    <s v="Nee"/>
    <m/>
    <m/>
    <s v="Nee"/>
    <m/>
    <x v="0"/>
  </r>
  <r>
    <n v="2031"/>
    <s v="BTZ.0102"/>
    <s v="BTZ.0102"/>
    <s v="Metasequoia glyptostroboides"/>
    <s v="Watercipres"/>
    <m/>
    <x v="61"/>
    <n v="10"/>
    <n v="12.3904"/>
    <m/>
    <m/>
    <m/>
    <s v="20 - 30"/>
    <s v="Beplanting"/>
    <s v="Goed"/>
    <s v="Goed"/>
    <x v="1"/>
    <s v="Soort specifiek geschikt"/>
    <m/>
    <m/>
    <m/>
    <n v="136010.76800000301"/>
    <n v="453437.03900000098"/>
    <s v="301"/>
    <s v="&gt;15 jaar"/>
    <s v="Groot herstelvermogen. "/>
    <s v="Ja"/>
    <d v="2022-08-02T07:20:20"/>
    <s v="r.thijssen"/>
    <d v="2022-08-04T07:55:34"/>
    <s v="r.geerts@terranostra.nu"/>
    <s v="18 -24 m"/>
    <s v="Ja"/>
    <s v="Ja"/>
    <s v="Ja"/>
    <s v="Ja"/>
    <s v="Nee"/>
    <s v="Nee"/>
    <s v="Nee"/>
    <m/>
    <s v="Wortels steken parkeerplaats en trottoir met kabels over."/>
    <s v="Nee"/>
    <m/>
    <x v="0"/>
  </r>
  <r>
    <n v="2032"/>
    <s v="BTZ.0103"/>
    <s v="BTZ.0103"/>
    <s v="Metasequoia glyptostroboides"/>
    <s v="Watercipres"/>
    <m/>
    <x v="71"/>
    <n v="12"/>
    <n v="15.366400000000001"/>
    <m/>
    <m/>
    <m/>
    <s v="20 - 30"/>
    <s v="Beplanting"/>
    <s v="Goed"/>
    <s v="Goed"/>
    <x v="1"/>
    <s v="Soort specifiek geschikt"/>
    <m/>
    <m/>
    <m/>
    <n v="135997.36700000201"/>
    <n v="453434.72200000298"/>
    <s v="302"/>
    <s v="&gt;15 jaar"/>
    <s v="Groot herstelvermogen. "/>
    <s v="Ja"/>
    <d v="2022-08-02T07:20:20"/>
    <s v="r.thijssen"/>
    <d v="2022-08-04T07:55:34"/>
    <s v="r.geerts@terranostra.nu"/>
    <s v="18 -24 m"/>
    <s v="Ja"/>
    <s v="Ja"/>
    <s v="Ja"/>
    <s v="Ja"/>
    <s v="Nee"/>
    <s v="Nee"/>
    <s v="Nee"/>
    <m/>
    <s v="Wortels steken parkeerplaats en trottoir met kabels over."/>
    <s v="Nee"/>
    <m/>
    <x v="0"/>
  </r>
  <r>
    <n v="2033"/>
    <s v="BTZ.0104"/>
    <s v="BTZ.0104"/>
    <s v="Metasequoia glyptostroboides"/>
    <s v="Watercipres"/>
    <m/>
    <x v="10"/>
    <n v="12"/>
    <n v="11.2896"/>
    <m/>
    <m/>
    <m/>
    <s v="20 - 30"/>
    <s v="Gras"/>
    <s v="Goed"/>
    <s v="Goed"/>
    <x v="1"/>
    <s v="Soort specifiek geschikt"/>
    <m/>
    <m/>
    <m/>
    <n v="135990.84700000301"/>
    <n v="453433.95300000202"/>
    <s v="303"/>
    <s v="&gt;15 jaar"/>
    <s v="Groot herstelvermogen. "/>
    <s v="Ja"/>
    <d v="2022-08-02T07:20:20"/>
    <s v="r.thijssen"/>
    <d v="2022-08-04T07:55:34"/>
    <s v="r.geerts@terranostra.nu"/>
    <s v="18 -24 m"/>
    <s v="Ja"/>
    <s v="Ja"/>
    <s v="Ja"/>
    <s v="Ja"/>
    <s v="Nee"/>
    <s v="Nee"/>
    <s v="Nee"/>
    <m/>
    <s v="Wortels steken parkeerplaats en trottoir met kabels over."/>
    <s v="Nee"/>
    <m/>
    <x v="0"/>
  </r>
  <r>
    <n v="2036"/>
    <s v="BTZ.0108"/>
    <s v="BTZ.0108"/>
    <s v="Cornus controversa"/>
    <s v="Reuzenkornoelje"/>
    <m/>
    <x v="40"/>
    <n v="6"/>
    <n v="1.2544"/>
    <m/>
    <m/>
    <m/>
    <s v="20 - 30"/>
    <s v="Beplanting"/>
    <s v="Redelijk"/>
    <s v="Redelijk"/>
    <x v="1"/>
    <m/>
    <m/>
    <s v="eenzijdige kroon"/>
    <m/>
    <n v="136048.43900000301"/>
    <n v="453416.38100000098"/>
    <s v="306"/>
    <s v="&gt;15 jaar"/>
    <s v="Bescheiden formaat."/>
    <s v="Ja"/>
    <d v="2022-08-02T07:20:20"/>
    <s v="r.thijssen"/>
    <d v="2022-08-04T14:51:14"/>
    <s v="r.geerts@terranostra.nu"/>
    <s v="6 - 9 m"/>
    <s v="Ja"/>
    <s v="Ja"/>
    <s v="Ja"/>
    <s v="Ja"/>
    <s v="Nee"/>
    <s v="Ja"/>
    <s v="Ja"/>
    <m/>
    <m/>
    <s v="Nee"/>
    <m/>
    <x v="0"/>
  </r>
  <r>
    <n v="1680"/>
    <m/>
    <s v="TN_42"/>
    <s v="Prunus serrulata ‘Amanogawa'"/>
    <s v="Zuilsierkers"/>
    <n v="3"/>
    <x v="50"/>
    <n v="2"/>
    <n v="0.23039999999999999"/>
    <s v="8 x de stamdiameter"/>
    <n v="5.0304000000000002"/>
    <n v="4.8"/>
    <s v="10-20"/>
    <s v="Beplanting"/>
    <s v="Goed"/>
    <s v="Goed"/>
    <x v="3"/>
    <s v="klein genoeg"/>
    <m/>
    <m/>
    <m/>
    <n v="136044.77290000001"/>
    <n v="453446.09060000302"/>
    <s v="694"/>
    <s v="&gt;15 jaar"/>
    <s v="Verplantschep kan het proberen waard zijn ondanks slechte soorteigenschappen. "/>
    <s v="Ja"/>
    <d v="2022-08-02T07:20:20"/>
    <s v="r.thijssen"/>
    <d v="2022-08-05T04:42:50"/>
    <s v="r.geerts@terranostra.nu"/>
    <s v="0 - 6 m"/>
    <s v="Nee"/>
    <s v="Ja"/>
    <s v="Ja"/>
    <s v="Ja"/>
    <s v="Ja"/>
    <s v="Ja"/>
    <s v="Ja"/>
    <m/>
    <s v="Klein en conditioneel goed genoeg om te proberen."/>
    <s v="Nee"/>
    <m/>
    <x v="0"/>
  </r>
  <r>
    <n v="1681"/>
    <m/>
    <s v="TN_43"/>
    <s v="Prunus serrulata ‘Amanogawa'"/>
    <s v="Zuilsierkers"/>
    <n v="3"/>
    <x v="50"/>
    <n v="2"/>
    <n v="0.23039999999999999"/>
    <s v="8 x de stamdiameter"/>
    <n v="5.0304000000000002"/>
    <n v="4.8"/>
    <s v="10-20"/>
    <s v="Beplanting"/>
    <s v="Goed"/>
    <s v="Goed"/>
    <x v="3"/>
    <s v="klein genoeg"/>
    <m/>
    <m/>
    <m/>
    <n v="136045.52390000201"/>
    <n v="453447.94750000199"/>
    <s v="692"/>
    <s v="&gt;15 jaar"/>
    <s v="Verplantschep kan het proberen waard zijn ondanks slechte soorteigenschappen. "/>
    <s v="Ja"/>
    <d v="2022-08-02T07:20:20"/>
    <s v="r.thijssen"/>
    <d v="2022-08-05T04:42:50"/>
    <s v="r.geerts@terranostra.nu"/>
    <s v="0 - 6 m"/>
    <s v="Nee"/>
    <s v="Ja"/>
    <s v="Ja"/>
    <s v="Ja"/>
    <s v="Ja"/>
    <s v="Ja"/>
    <s v="Ja"/>
    <m/>
    <s v="Klein en conditioneel goed genoeg om te proberen."/>
    <s v="Nee"/>
    <m/>
    <x v="0"/>
  </r>
  <r>
    <n v="1961"/>
    <s v="BTZ.0029"/>
    <s v="BTZ.0029"/>
    <s v="Acer campestre"/>
    <s v="Veldesdoorn"/>
    <n v="2"/>
    <x v="74"/>
    <n v="6"/>
    <n v="3.0975999999999999"/>
    <s v="8 x de stamdiameter"/>
    <n v="12.9976"/>
    <n v="9.9"/>
    <s v="20 - 30"/>
    <s v="Beplanting"/>
    <s v="Redelijk"/>
    <s v="Redelijk"/>
    <x v="3"/>
    <s v="Bescheiden formaat."/>
    <m/>
    <m/>
    <m/>
    <n v="136003.91500000301"/>
    <n v="453517.73800000199"/>
    <s v="231"/>
    <s v="&gt;15 jaar"/>
    <s v="Telecom op 1,25 m net buiten de kluit. Zeer arme groeiplaats geeft afhankelijkheid van bodem onder verharding."/>
    <s v="Ja"/>
    <d v="2022-08-02T07:20:20"/>
    <s v="r.thijssen"/>
    <d v="2022-08-05T04:36:58"/>
    <s v="r.geerts@terranostra.nu"/>
    <s v="9 -12 m"/>
    <s v="Ja"/>
    <s v="Ja"/>
    <s v="Ja"/>
    <s v="Ja"/>
    <s v="Ja"/>
    <s v="Ja"/>
    <s v="Ja"/>
    <m/>
    <m/>
    <s v="Nee"/>
    <m/>
    <x v="0"/>
  </r>
  <r>
    <n v="2034"/>
    <s v="BTZ.0105"/>
    <s v="BTZ.0105"/>
    <s v="Cercis siliquastrum"/>
    <s v="Judasboom"/>
    <n v="2"/>
    <x v="74"/>
    <n v="6"/>
    <n v="3.0975999999999999"/>
    <s v="8 x de stamdiameter"/>
    <n v="12.9976"/>
    <n v="9.9"/>
    <s v="20 - 30"/>
    <s v="Beplanting"/>
    <s v="Goed"/>
    <s v="Redelijk"/>
    <x v="1"/>
    <m/>
    <m/>
    <m/>
    <m/>
    <n v="136003.774"/>
    <n v="453411.353"/>
    <s v="304"/>
    <s v="&gt;15 jaar"/>
    <s v="Bescheiden formaat."/>
    <s v="Ja"/>
    <d v="2022-08-02T07:20:20"/>
    <s v="r.thijssen"/>
    <d v="2022-08-04T14:48:24"/>
    <s v="r.geerts@terranostra.nu"/>
    <s v="6 - 9 m"/>
    <s v="Ja"/>
    <s v="Ja"/>
    <s v="Ja"/>
    <s v="Ja"/>
    <s v="Nee"/>
    <s v="Ja"/>
    <s v="Ja"/>
    <m/>
    <m/>
    <s v="Nee"/>
    <m/>
    <x v="0"/>
  </r>
  <r>
    <n v="2094"/>
    <s v="BTZ.0168"/>
    <s v="BTZ.0168"/>
    <s v="Gleditsia triacanthos 'Sunburst'"/>
    <s v="Valse Christusdoorn"/>
    <n v="1"/>
    <x v="70"/>
    <n v="6"/>
    <n v="2.0735999999999999"/>
    <s v="8 x de stamdiameter"/>
    <n v="13.8736"/>
    <n v="11.8"/>
    <s v="10 - 20"/>
    <s v="Beplanting"/>
    <s v="Goed"/>
    <s v="Goed"/>
    <x v="3"/>
    <s v="Soort specifiek geschikt"/>
    <m/>
    <m/>
    <m/>
    <n v="135926.50600000101"/>
    <n v="453655.22900000197"/>
    <s v="364"/>
    <s v="&gt;15 jaar"/>
    <s v="Geen kabels hier. "/>
    <s v="Ja"/>
    <d v="2022-08-02T07:20:20"/>
    <s v="r.thijssen"/>
    <d v="2022-08-04T11:16:05"/>
    <s v="r.geerts@terranostra.nu"/>
    <s v="9 -12 m"/>
    <s v="Ja"/>
    <s v="Ja"/>
    <s v="Ja"/>
    <s v="Ja"/>
    <s v="Ja"/>
    <s v="Ja"/>
    <s v="Ja"/>
    <m/>
    <m/>
    <s v="Nee"/>
    <m/>
    <x v="0"/>
  </r>
  <r>
    <n v="2049"/>
    <s v="BTZ.0123"/>
    <s v="BTZ.0123"/>
    <s v="Prunus subhirtella 'Autumnalis Rosea'"/>
    <s v="Sierkers"/>
    <m/>
    <x v="40"/>
    <n v="6"/>
    <n v="1.2544"/>
    <m/>
    <m/>
    <m/>
    <s v="20 - 30"/>
    <s v="Beplanting"/>
    <s v="Redelijk"/>
    <s v="Matig"/>
    <x v="1"/>
    <s v="Soort, geen kluit mog."/>
    <m/>
    <s v="eenzijdige kroon"/>
    <s v="meervoudige toppen"/>
    <n v="135965.38200000301"/>
    <n v="453485.35900000099"/>
    <s v="319"/>
    <s v="&gt;15 jaar"/>
    <m/>
    <s v="Ja"/>
    <d v="2022-08-02T07:20:20"/>
    <s v="r.thijssen"/>
    <d v="2022-08-04T14:23:13"/>
    <s v="r.geerts@terranostra.nu"/>
    <s v="0 - 6 m"/>
    <s v="Nee"/>
    <s v="Ja"/>
    <s v="Ja"/>
    <s v="Ja"/>
    <s v="Nee"/>
    <s v="Ja"/>
    <s v="Ja"/>
    <m/>
    <m/>
    <s v="Nee"/>
    <m/>
    <x v="0"/>
  </r>
  <r>
    <n v="2050"/>
    <s v="BTZ.0124"/>
    <s v="BTZ.0124"/>
    <s v="Robinia pseudoacacia"/>
    <s v="Witte acacia"/>
    <m/>
    <x v="14"/>
    <n v="8"/>
    <n v="7.84"/>
    <m/>
    <m/>
    <m/>
    <s v="30 - 40"/>
    <s v="Beplanting"/>
    <s v="Matig"/>
    <s v="Redelijk"/>
    <x v="1"/>
    <s v="alleen in projectgebied"/>
    <s v="Houtrot stam"/>
    <m/>
    <m/>
    <n v="135913.91500000301"/>
    <n v="453502.11900000297"/>
    <s v="320"/>
    <s v="10-15 jaar"/>
    <s v="Boom op de werkgrens. Geen kabels hier. "/>
    <s v="Ja"/>
    <d v="2022-08-02T07:20:20"/>
    <s v="r.thijssen"/>
    <d v="2022-08-04T13:24:55"/>
    <s v="r.geerts@terranostra.nu"/>
    <s v="9 -12 m"/>
    <s v="Ja"/>
    <s v="Nee"/>
    <s v="Nee"/>
    <s v="Ja"/>
    <s v="Ja"/>
    <s v="Ja"/>
    <s v="Ja"/>
    <m/>
    <m/>
    <s v="Nee"/>
    <m/>
    <x v="0"/>
  </r>
  <r>
    <n v="2041"/>
    <s v="BTZ.0115"/>
    <s v="BTZ.0115"/>
    <s v="Gleditsia triacanthos 'Sunburst'"/>
    <s v="Valse Christusdoorn"/>
    <n v="1"/>
    <x v="70"/>
    <n v="6"/>
    <n v="2.0735999999999999"/>
    <s v="8 x de stamdiameter"/>
    <n v="13.8736"/>
    <n v="11.8"/>
    <s v="20 - 30"/>
    <s v="Verharding"/>
    <s v="Goed"/>
    <s v="Redelijk"/>
    <x v="3"/>
    <s v="Soort specifiek geschikt"/>
    <m/>
    <s v="eenzijdige kroon"/>
    <m/>
    <n v="136025.62400000199"/>
    <n v="453395.286000002"/>
    <s v="311"/>
    <s v="&gt;15 jaar"/>
    <s v="Geen kabels hier. "/>
    <s v="Ja"/>
    <d v="2022-08-02T07:20:20"/>
    <s v="r.thijssen"/>
    <d v="2022-08-04T14:53:10"/>
    <s v="r.geerts@terranostra.nu"/>
    <s v="9 -12 m"/>
    <s v="Ja"/>
    <s v="Ja"/>
    <s v="Ja"/>
    <s v="Ja"/>
    <s v="Ja"/>
    <s v="Ja"/>
    <s v="Ja"/>
    <m/>
    <m/>
    <s v="Nee"/>
    <m/>
    <x v="0"/>
  </r>
  <r>
    <n v="2042"/>
    <s v="BTZ.0116"/>
    <s v="BTZ.0116"/>
    <s v="Gleditsia triacanthos 'Sunburst'"/>
    <s v="Valse Christusdoorn"/>
    <n v="1"/>
    <x v="70"/>
    <n v="6"/>
    <n v="2.0735999999999999"/>
    <s v="8 x de stamdiameter"/>
    <n v="13.8736"/>
    <n v="11.8"/>
    <s v="20 - 30"/>
    <s v="Verharding"/>
    <s v="Goed"/>
    <s v="Redelijk"/>
    <x v="3"/>
    <s v="Soort specifiek geschikt"/>
    <m/>
    <s v="eenzijdige kroon"/>
    <m/>
    <n v="136027.29900000201"/>
    <n v="453402.83600000298"/>
    <s v="312"/>
    <s v="&gt;15 jaar"/>
    <s v="Geen kabels hier. "/>
    <s v="Ja"/>
    <d v="2022-08-02T07:20:20"/>
    <s v="r.thijssen"/>
    <d v="2022-08-04T14:53:10"/>
    <s v="r.geerts@terranostra.nu"/>
    <s v="9 -12 m"/>
    <s v="Ja"/>
    <s v="Ja"/>
    <s v="Ja"/>
    <s v="Ja"/>
    <s v="Ja"/>
    <s v="Ja"/>
    <s v="Ja"/>
    <m/>
    <m/>
    <s v="Nee"/>
    <m/>
    <x v="0"/>
  </r>
  <r>
    <n v="2191"/>
    <s v="BTZ.0277"/>
    <s v="BTZ.0277"/>
    <s v="Quercus cerris"/>
    <s v="Moseik"/>
    <n v="1"/>
    <x v="70"/>
    <n v="6"/>
    <n v="2.0735999999999999"/>
    <s v="8 x de stamdiameter"/>
    <n v="13.8736"/>
    <n v="11.8"/>
    <s v="10 - 20"/>
    <s v="Beplanting"/>
    <s v="Goed"/>
    <s v="Redelijk"/>
    <x v="3"/>
    <m/>
    <m/>
    <m/>
    <m/>
    <n v="135984.30600000199"/>
    <n v="453708.10900000099"/>
    <s v="461"/>
    <s v="&gt;15 jaar"/>
    <s v="Mogelijk zit de boom vooral in sloottalud"/>
    <s v="Ja"/>
    <d v="2022-08-02T07:20:20"/>
    <s v="r.thijssen"/>
    <d v="2022-08-03T14:31:39"/>
    <s v="r.geerts@terranostra.nu"/>
    <s v="9 -12 m"/>
    <s v="Ja"/>
    <s v="Ja"/>
    <s v="Ja"/>
    <s v="Ja"/>
    <s v="Ja"/>
    <s v="Ja"/>
    <s v="Ja"/>
    <m/>
    <m/>
    <s v="Nee"/>
    <m/>
    <x v="0"/>
  </r>
  <r>
    <n v="2192"/>
    <s v="BTZ.0278"/>
    <s v="BTZ.0278"/>
    <s v="Quercus cerris"/>
    <s v="Moseik"/>
    <n v="1"/>
    <x v="75"/>
    <n v="6"/>
    <n v="1.8495999999999999"/>
    <s v="8 x de stamdiameter"/>
    <n v="13.549600000000002"/>
    <n v="11.700000000000001"/>
    <s v="10 - 20"/>
    <s v="Beplanting"/>
    <s v="Goed"/>
    <s v="Redelijk"/>
    <x v="3"/>
    <m/>
    <m/>
    <m/>
    <m/>
    <n v="135996.41"/>
    <n v="453701.90600000299"/>
    <s v="462"/>
    <s v="&gt;15 jaar"/>
    <s v="Bescheiden formaat, mogelijk zit de boom vooral in sloottalud"/>
    <s v="Ja"/>
    <d v="2022-08-02T07:20:20"/>
    <s v="r.thijssen"/>
    <d v="2022-08-03T14:31:39"/>
    <s v="r.geerts@terranostra.nu"/>
    <s v="9 -12 m"/>
    <s v="Ja"/>
    <s v="Ja"/>
    <s v="Ja"/>
    <s v="Ja"/>
    <s v="Ja"/>
    <s v="Ja"/>
    <s v="Ja"/>
    <m/>
    <m/>
    <s v="Nee"/>
    <m/>
    <x v="0"/>
  </r>
  <r>
    <n v="1963"/>
    <s v="BTZ.0031"/>
    <s v="BTZ.0031"/>
    <s v="Acer campestre"/>
    <s v="Veldesdoorn"/>
    <n v="2"/>
    <x v="49"/>
    <n v="6"/>
    <n v="1.6384000000000001"/>
    <s v="8 x de stamdiameter"/>
    <n v="8.7384000000000004"/>
    <n v="7.1000000000000005"/>
    <s v="20 - 30"/>
    <s v="Beplanting"/>
    <s v="Goed"/>
    <s v="Redelijk"/>
    <x v="3"/>
    <s v="Bescheiden formaat."/>
    <m/>
    <m/>
    <m/>
    <n v="135985.12400000199"/>
    <n v="453525.49800000002"/>
    <s v="233"/>
    <s v="&gt;15 jaar"/>
    <s v="Zeer arme groeiplaats geeft afhankelijkheid van bodem onder verharding."/>
    <s v="Ja"/>
    <d v="2022-08-02T07:20:20"/>
    <s v="r.thijssen"/>
    <d v="2022-08-05T04:37:27"/>
    <s v="r.geerts@terranostra.nu"/>
    <s v="6 - 9 m"/>
    <s v="Ja"/>
    <s v="Ja"/>
    <s v="Ja"/>
    <s v="Ja"/>
    <s v="Ja"/>
    <s v="Ja"/>
    <s v="Ja"/>
    <m/>
    <m/>
    <s v="Nee"/>
    <m/>
    <x v="0"/>
  </r>
  <r>
    <n v="2057"/>
    <s v="BTZ.0131"/>
    <s v="BTZ.0131"/>
    <s v="Robinia pseudoacacia"/>
    <s v="Witte acacia"/>
    <m/>
    <x v="10"/>
    <n v="10"/>
    <n v="11.2896"/>
    <m/>
    <m/>
    <m/>
    <s v="30 - 40"/>
    <s v="Beplanting"/>
    <s v="Matig"/>
    <s v="Redelijk"/>
    <x v="1"/>
    <s v="Conditie"/>
    <m/>
    <m/>
    <m/>
    <n v="135906.5"/>
    <n v="453547.03000000102"/>
    <s v="327"/>
    <s v="10-15 jaar"/>
    <m/>
    <s v="Ja"/>
    <d v="2022-08-02T07:20:20"/>
    <s v="r.thijssen"/>
    <d v="2022-08-04T11:42:34"/>
    <s v="r.geerts@terranostra.nu"/>
    <s v="9 -12 m"/>
    <s v="Ja"/>
    <s v="Nee"/>
    <s v="Ja"/>
    <s v="Ja"/>
    <s v="Ja"/>
    <s v="Nee"/>
    <s v="Nee"/>
    <m/>
    <m/>
    <s v="Nee"/>
    <m/>
    <x v="0"/>
  </r>
  <r>
    <n v="2058"/>
    <s v="BTZ.0132"/>
    <s v="BTZ.0132"/>
    <s v="Robinia pseudoacacia"/>
    <s v="Witte acacia"/>
    <m/>
    <x v="11"/>
    <n v="10"/>
    <n v="10.7584"/>
    <m/>
    <m/>
    <m/>
    <s v="30 - 40"/>
    <s v="Beplanting"/>
    <s v="Matig"/>
    <s v="Matig"/>
    <x v="1"/>
    <s v="Conditie"/>
    <m/>
    <m/>
    <m/>
    <n v="135905.625"/>
    <n v="453555.00500000297"/>
    <s v="328"/>
    <s v="10-15 jaar"/>
    <m/>
    <s v="Ja"/>
    <d v="2022-08-02T07:20:20"/>
    <s v="r.thijssen"/>
    <d v="2022-08-04T11:45:47"/>
    <s v="r.geerts@terranostra.nu"/>
    <s v="9 -12 m"/>
    <s v="Ja"/>
    <s v="Nee"/>
    <s v="Ja"/>
    <s v="Ja"/>
    <s v="Ja"/>
    <s v="Nee"/>
    <s v="Nee"/>
    <m/>
    <m/>
    <s v="Nee"/>
    <m/>
    <x v="0"/>
  </r>
  <r>
    <n v="2059"/>
    <s v="BTZ.0133"/>
    <s v="BTZ.0133"/>
    <s v="Robinia pseudoacacia"/>
    <s v="Witte acacia"/>
    <m/>
    <x v="14"/>
    <n v="8"/>
    <n v="7.84"/>
    <m/>
    <m/>
    <m/>
    <s v="30 - 40"/>
    <s v="Beplanting"/>
    <s v="Matig"/>
    <s v="Redelijk"/>
    <x v="1"/>
    <s v="Conditie"/>
    <m/>
    <m/>
    <m/>
    <n v="135904.321000002"/>
    <n v="453562.59900000301"/>
    <s v="329"/>
    <s v="&gt;15 jaar"/>
    <m/>
    <s v="Ja"/>
    <d v="2022-08-02T07:20:20"/>
    <s v="r.thijssen"/>
    <d v="2022-08-04T12:54:01"/>
    <s v="r.geerts@terranostra.nu"/>
    <s v="9 -12 m"/>
    <s v="Ja"/>
    <s v="Nee"/>
    <s v="Ja"/>
    <s v="Ja"/>
    <s v="Ja"/>
    <s v="Nee"/>
    <s v="Ja"/>
    <m/>
    <m/>
    <s v="Nee"/>
    <m/>
    <x v="0"/>
  </r>
  <r>
    <n v="1659"/>
    <m/>
    <s v="TN_21"/>
    <s v="Taxodium districhum "/>
    <s v="Moerascipres "/>
    <n v="1"/>
    <x v="49"/>
    <n v="1.5"/>
    <n v="1.6384000000000001"/>
    <s v="8 x de stamdiameter"/>
    <n v="13.2384"/>
    <n v="11.6"/>
    <s v="10-20"/>
    <s v="Beplanting"/>
    <s v="Goed"/>
    <s v="Goed"/>
    <x v="3"/>
    <m/>
    <m/>
    <m/>
    <m/>
    <n v="135955.030100003"/>
    <n v="453413.670600001"/>
    <s v="724"/>
    <s v="&gt;15 jaar"/>
    <s v="Bescheiden formaat."/>
    <s v="Ja"/>
    <d v="2022-08-02T07:20:20"/>
    <s v="r.thijssen"/>
    <d v="2022-08-04T14:16:10"/>
    <s v="r.geerts@terranostra.nu"/>
    <s v="6 - 9 m"/>
    <s v="Ja"/>
    <s v="Ja"/>
    <s v="Ja"/>
    <s v="Ja"/>
    <s v="Ja"/>
    <s v="Ja"/>
    <s v="Ja"/>
    <m/>
    <m/>
    <s v="Nee"/>
    <m/>
    <x v="0"/>
  </r>
  <r>
    <n v="1672"/>
    <m/>
    <s v="TN_34"/>
    <s v="Taxodium districhum "/>
    <s v="Moerascipres "/>
    <n v="1"/>
    <x v="49"/>
    <n v="1.5"/>
    <n v="1.6384000000000001"/>
    <s v="8 x de stamdiameter"/>
    <n v="13.2384"/>
    <n v="11.6"/>
    <s v="10-20"/>
    <s v="Beplanting"/>
    <s v="Goed"/>
    <s v="Goed"/>
    <x v="3"/>
    <m/>
    <m/>
    <m/>
    <m/>
    <n v="135951.763300002"/>
    <n v="453431.60260000097"/>
    <s v="738"/>
    <s v="&gt;15 jaar"/>
    <s v="Bescheiden formaat."/>
    <s v="Ja"/>
    <d v="2022-08-02T07:20:20"/>
    <s v="r.thijssen"/>
    <d v="2022-08-04T14:15:04"/>
    <s v="r.geerts@terranostra.nu"/>
    <s v="6 - 9 m"/>
    <s v="Ja"/>
    <s v="Ja"/>
    <s v="Ja"/>
    <s v="Ja"/>
    <s v="Ja"/>
    <s v="Ja"/>
    <s v="Ja"/>
    <m/>
    <m/>
    <s v="Nee"/>
    <m/>
    <x v="0"/>
  </r>
  <r>
    <n v="1962"/>
    <s v="BTZ.0030"/>
    <s v="BTZ.0030"/>
    <s v="Acer campestre"/>
    <s v="Veldesdoorn"/>
    <n v="2"/>
    <x v="39"/>
    <n v="4"/>
    <n v="1.44"/>
    <s v="8 x de stamdiameter"/>
    <n v="8.44"/>
    <n v="7"/>
    <s v="20 - 30"/>
    <s v="Beplanting"/>
    <s v="Goed"/>
    <s v="Redelijk"/>
    <x v="3"/>
    <s v="Bescheiden formaat."/>
    <m/>
    <m/>
    <m/>
    <n v="135996.887000002"/>
    <n v="453520.66600000102"/>
    <s v="232"/>
    <s v="&gt;15 jaar"/>
    <s v="Telecom op 1,25 m net buiten de kluit. Zeer arme groeiplaats geeft afhankelijkheid van bodem onder verharding."/>
    <s v="Ja"/>
    <d v="2022-08-02T07:20:20"/>
    <s v="r.thijssen"/>
    <d v="2022-08-05T04:34:58"/>
    <s v="r.geerts@terranostra.nu"/>
    <s v="6 - 9 m"/>
    <s v="Ja"/>
    <s v="Ja"/>
    <s v="Ja"/>
    <s v="Ja"/>
    <s v="Ja"/>
    <s v="Ja"/>
    <s v="Ja"/>
    <m/>
    <m/>
    <s v="Nee"/>
    <m/>
    <x v="0"/>
  </r>
  <r>
    <n v="2102"/>
    <s v="BTZ.0176"/>
    <s v="BTZ.0176"/>
    <s v="Gleditsia triacanthos 'Sunburst'"/>
    <s v="Valse Christusdoorn"/>
    <n v="1"/>
    <x v="39"/>
    <n v="6"/>
    <n v="1.44"/>
    <s v="8 x de stamdiameter"/>
    <n v="12.94"/>
    <n v="11.5"/>
    <s v="10 - 20"/>
    <s v="Beplanting"/>
    <s v="Goed"/>
    <s v="Goed"/>
    <x v="3"/>
    <s v="Soort specifiek geschikt"/>
    <m/>
    <m/>
    <m/>
    <n v="135896.70300000199"/>
    <n v="453657.35800000298"/>
    <s v="372"/>
    <s v="&gt;15 jaar"/>
    <s v="Scheefgroei, maar slechts 7 m hoog. "/>
    <s v="Ja"/>
    <d v="2022-08-02T07:20:20"/>
    <s v="r.thijssen"/>
    <d v="2022-08-04T11:05:21"/>
    <s v="r.geerts@terranostra.nu"/>
    <s v="6 - 9 m"/>
    <s v="Ja"/>
    <s v="Ja"/>
    <s v="Ja"/>
    <s v="Ja"/>
    <s v="Ja"/>
    <s v="Ja"/>
    <s v="Ja"/>
    <m/>
    <m/>
    <s v="Nee"/>
    <m/>
    <x v="0"/>
  </r>
  <r>
    <n v="2040"/>
    <s v="BTZ.0114"/>
    <s v="BTZ.0114"/>
    <s v="Gleditsia triacanthos 'Sunburst'"/>
    <s v="Valse Christusdoorn"/>
    <n v="1"/>
    <x v="39"/>
    <n v="6"/>
    <n v="1.44"/>
    <s v="8 x de stamdiameter"/>
    <n v="12.94"/>
    <n v="11.5"/>
    <s v="20 - 30"/>
    <s v="Verharding"/>
    <s v="Goed"/>
    <s v="Redelijk"/>
    <x v="3"/>
    <s v="Soort specifiek geschikt"/>
    <m/>
    <s v="eenzijdige kroon"/>
    <m/>
    <n v="136029.024"/>
    <n v="453391.661000002"/>
    <s v="310"/>
    <s v="&gt;15 jaar"/>
    <s v="Geen kabels hier. "/>
    <s v="Ja"/>
    <d v="2022-08-02T07:20:20"/>
    <s v="r.thijssen"/>
    <d v="2022-08-04T14:53:10"/>
    <s v="r.geerts@terranostra.nu"/>
    <s v="9 -12 m"/>
    <s v="Ja"/>
    <s v="Ja"/>
    <s v="Ja"/>
    <s v="Ja"/>
    <s v="Ja"/>
    <s v="Ja"/>
    <s v="Ja"/>
    <m/>
    <m/>
    <s v="Nee"/>
    <m/>
    <x v="0"/>
  </r>
  <r>
    <n v="2106"/>
    <s v="BTZ.0180"/>
    <s v="BTZ.0180"/>
    <s v="Tilia cordata"/>
    <s v="Kleinbladige linde"/>
    <n v="1"/>
    <x v="39"/>
    <n v="4"/>
    <n v="1.44"/>
    <s v="8 x de stamdiameter"/>
    <n v="12.94"/>
    <n v="11.5"/>
    <s v="10 - 20"/>
    <s v="Beplanting"/>
    <s v="Matig"/>
    <s v="Redelijk"/>
    <x v="3"/>
    <m/>
    <m/>
    <m/>
    <m/>
    <n v="135902.67000000199"/>
    <n v="453643.04000000301"/>
    <s v="376"/>
    <s v="10-15 jaar"/>
    <m/>
    <s v="Ja"/>
    <d v="2022-08-02T07:20:20"/>
    <s v="r.thijssen"/>
    <d v="2022-08-04T11:12:01"/>
    <s v="r.geerts@terranostra.nu"/>
    <s v="6 - 9 m"/>
    <s v="Ja"/>
    <s v="Nee"/>
    <s v="Ja"/>
    <m/>
    <s v="Ja"/>
    <s v="Ja"/>
    <s v="Ja"/>
    <m/>
    <s v="Linde is als soort veerkrachtig genoeg."/>
    <s v="Nee"/>
    <m/>
    <x v="0"/>
  </r>
  <r>
    <n v="2107"/>
    <s v="BTZ.0181"/>
    <s v="BTZ.0181"/>
    <s v="Fagus sylvatica"/>
    <s v="Gewone beuk"/>
    <n v="1"/>
    <x v="40"/>
    <n v="4"/>
    <n v="1.2544"/>
    <s v="8 x de stamdiameter"/>
    <n v="12.654400000000001"/>
    <n v="11.4"/>
    <s v="20 - 30"/>
    <s v="Beplanting"/>
    <s v="Goed"/>
    <s v="Goed"/>
    <x v="3"/>
    <m/>
    <m/>
    <m/>
    <m/>
    <n v="135892.30400000099"/>
    <n v="453647.19300000003"/>
    <s v="377"/>
    <s v="&gt;15 jaar"/>
    <s v="Stenen stapelmuur."/>
    <s v="Ja"/>
    <d v="2022-08-02T07:20:20"/>
    <s v="r.thijssen"/>
    <d v="2022-08-04T11:08:01"/>
    <s v="r.geerts@terranostra.nu"/>
    <s v="6 - 9 m"/>
    <s v="Ja"/>
    <s v="Ja"/>
    <s v="Ja"/>
    <s v="Ja"/>
    <s v="Ja"/>
    <s v="Ja"/>
    <s v="Ja"/>
    <m/>
    <m/>
    <s v="Nee"/>
    <m/>
    <x v="0"/>
  </r>
  <r>
    <n v="2428"/>
    <s v="TN_3_3"/>
    <s v="TN_3_3"/>
    <s v="Fraxinus excelsior"/>
    <s v="Gewone es"/>
    <n v="1"/>
    <x v="40"/>
    <n v="3"/>
    <n v="1.2544"/>
    <s v="8 x de stamdiameter"/>
    <n v="12.654400000000001"/>
    <n v="11.4"/>
    <s v="10-20"/>
    <s v="Beplanting"/>
    <s v="Goed"/>
    <s v="Goed"/>
    <x v="3"/>
    <m/>
    <m/>
    <m/>
    <m/>
    <m/>
    <m/>
    <s v="806"/>
    <s v="&gt;15 jaar"/>
    <s v="bosplantsoen"/>
    <s v="Ja"/>
    <d v="2022-08-02T07:20:20"/>
    <s v="r.thijssen"/>
    <d v="2022-08-04T08:48:30"/>
    <s v="r.geerts@terranostra.nu"/>
    <s v="6 - 9 m"/>
    <s v="Ja"/>
    <s v="Ja"/>
    <s v="Ja"/>
    <s v="Ja"/>
    <s v="Ja"/>
    <s v="Ja"/>
    <s v="Ja"/>
    <m/>
    <m/>
    <s v="Nee"/>
    <m/>
    <x v="0"/>
  </r>
  <r>
    <n v="2071"/>
    <s v="BTZ.0145"/>
    <s v="BTZ.0145"/>
    <s v="Gleditsia triacanthos 'Sunburst'"/>
    <s v="Valse Christusdoorn"/>
    <m/>
    <x v="20"/>
    <n v="12"/>
    <n v="5.0175999999999998"/>
    <m/>
    <m/>
    <m/>
    <s v="20 - 30"/>
    <s v="Beplanting"/>
    <s v="Goed"/>
    <s v="Redelijk"/>
    <x v="1"/>
    <s v="kabels in kluit"/>
    <s v="alleen in projec"/>
    <m/>
    <m/>
    <n v="135956.43"/>
    <n v="453540.85000000102"/>
    <s v="341"/>
    <s v="&gt;15 jaar"/>
    <s v="Telecom op 1 m NO, laagspanning 400 v op 1,8 mm oost"/>
    <s v="Ja"/>
    <d v="2022-08-02T07:20:20"/>
    <s v="r.thijssen"/>
    <d v="2022-08-04T11:34:15"/>
    <s v="r.geerts@terranostra.nu"/>
    <s v="9 -12 m"/>
    <s v="Ja"/>
    <s v="Ja"/>
    <s v="Ja"/>
    <s v="Ja"/>
    <s v="Nee"/>
    <s v="Nee"/>
    <s v="Nee"/>
    <m/>
    <m/>
    <s v="Nee"/>
    <m/>
    <x v="0"/>
  </r>
  <r>
    <n v="1803"/>
    <s v="95509"/>
    <s v="95509"/>
    <s v="Acer pseudoplatanus"/>
    <s v="Gewone esdoorn"/>
    <n v="1"/>
    <x v="48"/>
    <n v="4"/>
    <n v="1.0815999999999999"/>
    <s v="8 x de stamdiameter"/>
    <n v="12.381600000000001"/>
    <n v="11.3"/>
    <s v="10 - 20"/>
    <s v="Gras"/>
    <s v="Matig"/>
    <s v="Matig"/>
    <x v="3"/>
    <s v="Klein genoeg"/>
    <m/>
    <m/>
    <m/>
    <n v="135833.755000003"/>
    <n v="453240.75100000203"/>
    <s v="73"/>
    <s v="10-15 jaar"/>
    <m/>
    <m/>
    <d v="2022-08-02T07:20:20"/>
    <s v="r.thijssen"/>
    <d v="2022-08-04T08:29:53"/>
    <s v="r.geerts@terranostra.nu"/>
    <s v="0 - 6 m"/>
    <s v="Ja"/>
    <s v="Nee"/>
    <s v="Ja"/>
    <s v="Ja"/>
    <s v="Ja"/>
    <s v="Ja"/>
    <s v="Ja"/>
    <m/>
    <m/>
    <s v="Nee"/>
    <m/>
    <x v="0"/>
  </r>
  <r>
    <n v="1735"/>
    <s v="BTZ.0409"/>
    <s v="BTZ.0409"/>
    <s v="Carpinus betulus 'Fastigiata'"/>
    <s v="Haagbeuk"/>
    <n v="1"/>
    <x v="69"/>
    <n v="2"/>
    <n v="0.64"/>
    <s v="8 x de stamdiameter"/>
    <n v="11.64"/>
    <n v="11"/>
    <s v="10 - 20"/>
    <s v="Verharding"/>
    <s v="Redelijk"/>
    <s v="Redelijk"/>
    <x v="3"/>
    <m/>
    <m/>
    <m/>
    <m/>
    <n v="135806.86700000201"/>
    <n v="453763.91"/>
    <s v="5"/>
    <s v="&gt;15 jaar"/>
    <m/>
    <s v="Ja"/>
    <d v="2022-08-02T07:20:20"/>
    <s v="r.thijssen"/>
    <d v="2022-08-05T14:13:55"/>
    <s v="r.geerts@terranostra.nu"/>
    <s v="0 - 6 m"/>
    <s v="Ja"/>
    <s v="Ja"/>
    <s v="Ja"/>
    <s v="Ja"/>
    <s v="Ja"/>
    <s v="Ja"/>
    <s v="Ja"/>
    <m/>
    <m/>
    <s v="Nee"/>
    <m/>
    <x v="0"/>
  </r>
  <r>
    <n v="2309"/>
    <s v="BTZ.0410"/>
    <s v="BTZ.0410"/>
    <s v="Carpinus betulus 'Fastigiata'"/>
    <s v="Haagbeuk"/>
    <n v="1"/>
    <x v="69"/>
    <n v="2"/>
    <n v="0.64"/>
    <s v="8 x de stamdiameter"/>
    <n v="11.64"/>
    <n v="11"/>
    <s v="10 - 20"/>
    <s v="Verharding"/>
    <s v="Redelijk"/>
    <s v="Redelijk"/>
    <x v="3"/>
    <m/>
    <m/>
    <m/>
    <m/>
    <n v="135819.239"/>
    <n v="453767.22100000101"/>
    <s v="579"/>
    <s v="&gt;15 jaar"/>
    <m/>
    <s v="Ja"/>
    <d v="2022-08-02T07:20:20"/>
    <s v="r.thijssen"/>
    <d v="2022-08-05T14:13:55"/>
    <s v="r.geerts@terranostra.nu"/>
    <s v="0 - 6 m"/>
    <s v="Ja"/>
    <s v="Ja"/>
    <s v="Ja"/>
    <s v="Ja"/>
    <s v="Ja"/>
    <s v="Ja"/>
    <s v="Ja"/>
    <m/>
    <m/>
    <s v="Nee"/>
    <m/>
    <x v="0"/>
  </r>
  <r>
    <n v="2076"/>
    <s v="BTZ.0150"/>
    <s v="BTZ.0150"/>
    <s v="Gleditsia triacanthos 'Sunburst'"/>
    <s v="Valse Christusdoorn"/>
    <m/>
    <x v="23"/>
    <n v="10"/>
    <n v="4"/>
    <m/>
    <m/>
    <m/>
    <s v="20 - 30"/>
    <s v="Beplanting"/>
    <s v="Goed"/>
    <s v="Redelijk"/>
    <x v="1"/>
    <m/>
    <m/>
    <m/>
    <m/>
    <n v="135923.705000002"/>
    <n v="453529.10400000197"/>
    <s v="346"/>
    <s v="&gt;15 jaar"/>
    <s v="Laagspanning 400 v  binnen 1 m."/>
    <s v="Ja"/>
    <d v="2022-08-02T07:20:20"/>
    <s v="r.thijssen"/>
    <d v="2022-08-04T11:33:23"/>
    <s v="r.geerts@terranostra.nu"/>
    <s v="9 -12 m"/>
    <s v="Ja"/>
    <s v="Ja"/>
    <s v="Ja"/>
    <s v="Ja"/>
    <s v="Nee"/>
    <s v="Ja"/>
    <s v="Nee"/>
    <m/>
    <m/>
    <s v="Nee"/>
    <m/>
    <x v="0"/>
  </r>
  <r>
    <n v="2077"/>
    <s v="BTZ.0151"/>
    <s v="BTZ.0151"/>
    <s v="Metasequoia glyptostroboides"/>
    <s v="Watercipres"/>
    <m/>
    <x v="10"/>
    <n v="10"/>
    <n v="11.2896"/>
    <m/>
    <m/>
    <m/>
    <s v="20 - 30"/>
    <s v="Beplanting"/>
    <s v="Goed"/>
    <s v="Redelijk"/>
    <x v="1"/>
    <s v="Kabels in kluit"/>
    <s v="alleen in projec"/>
    <s v="Extreme opdruk"/>
    <s v="plantstrook 1,2 m"/>
    <n v="135960.32800000199"/>
    <n v="453541.29399999999"/>
    <s v="347"/>
    <s v="&gt;15 jaar"/>
    <s v="Telecom 3 zijden, laagspanning 400 v  rand kluit westzijde"/>
    <s v="Ja"/>
    <d v="2022-08-02T07:20:20"/>
    <s v="r.thijssen"/>
    <d v="2022-08-05T14:48:50"/>
    <s v="r.geerts@terranostra.nu"/>
    <s v="18 -24 m"/>
    <s v="Ja"/>
    <s v="Ja"/>
    <s v="Ja"/>
    <s v="Ja"/>
    <s v="Nee"/>
    <s v="Nee"/>
    <s v="Nee"/>
    <m/>
    <m/>
    <s v="Nee"/>
    <m/>
    <x v="0"/>
  </r>
  <r>
    <n v="2078"/>
    <s v="BTZ.0152"/>
    <s v="BTZ.0152"/>
    <s v="Metasequoia glyptostroboides"/>
    <s v="Watercipres"/>
    <m/>
    <x v="71"/>
    <n v="10"/>
    <n v="15.366400000000001"/>
    <m/>
    <m/>
    <m/>
    <s v="20 - 30"/>
    <s v="Beplanting"/>
    <s v="Goed"/>
    <s v="Redelijk"/>
    <x v="1"/>
    <s v="alleen in projectgebied"/>
    <s v="tuien te voorzie"/>
    <m/>
    <s v="plantstrook 1,2 m"/>
    <n v="135959.33500000101"/>
    <n v="453547.72200000298"/>
    <s v="348"/>
    <s v="&gt;15 jaar"/>
    <s v="Telecom, dubbel, westzijde.  "/>
    <s v="Ja"/>
    <d v="2022-08-02T07:20:20"/>
    <s v="r.thijssen"/>
    <d v="2022-08-04T07:55:34"/>
    <s v="r.geerts@terranostra.nu"/>
    <s v="18 -24 m"/>
    <s v="Ja"/>
    <s v="Ja"/>
    <s v="Ja"/>
    <s v="Ja"/>
    <s v="Nee"/>
    <s v="Nee"/>
    <s v="Nee"/>
    <m/>
    <s v="Wortels steken parkeerplaats en trottoir met kabels over."/>
    <s v="Nee"/>
    <m/>
    <x v="0"/>
  </r>
  <r>
    <n v="2079"/>
    <s v="BTZ.0153"/>
    <s v="BTZ.0153"/>
    <s v="Metasequoia glyptostroboides"/>
    <s v="Watercipres"/>
    <m/>
    <x v="10"/>
    <n v="10"/>
    <n v="11.2896"/>
    <m/>
    <m/>
    <m/>
    <s v="20 - 30"/>
    <s v="Beplanting"/>
    <s v="Goed"/>
    <s v="Redelijk"/>
    <x v="1"/>
    <s v="alleen in projectgebied"/>
    <s v="tuien te voorzie"/>
    <m/>
    <s v="plantstrook 1,2 m"/>
    <n v="135957.036000002"/>
    <n v="453562.29599999997"/>
    <s v="349"/>
    <s v="&gt;15 jaar"/>
    <s v="Telecom, dubbel, westzijde. "/>
    <s v="Ja"/>
    <d v="2022-08-02T07:20:20"/>
    <s v="r.thijssen"/>
    <d v="2022-08-04T07:55:34"/>
    <s v="r.geerts@terranostra.nu"/>
    <s v="18 -24 m"/>
    <s v="Ja"/>
    <s v="Ja"/>
    <s v="Ja"/>
    <s v="Ja"/>
    <s v="Nee"/>
    <s v="Nee"/>
    <s v="Nee"/>
    <m/>
    <s v="Wortels steken parkeerplaats en trottoir met kabels over."/>
    <s v="Nee"/>
    <m/>
    <x v="0"/>
  </r>
  <r>
    <n v="2080"/>
    <s v="BTZ.0154"/>
    <s v="BTZ.0154"/>
    <s v="Metasequoia glyptostroboides"/>
    <s v="Watercipres"/>
    <m/>
    <x v="15"/>
    <n v="10"/>
    <n v="7.3983999999999996"/>
    <m/>
    <m/>
    <m/>
    <s v="20 - 30"/>
    <s v="Beplanting"/>
    <s v="Goed"/>
    <s v="Redelijk"/>
    <x v="1"/>
    <s v="alleen in projectgebied"/>
    <s v="tuien te voorzie"/>
    <m/>
    <s v="plantstrook 1,2 m"/>
    <n v="135956.23699999999"/>
    <n v="453569.12400000199"/>
    <s v="350"/>
    <s v="&gt;15 jaar"/>
    <s v="Telecom, dubbel, westzijde"/>
    <s v="Ja"/>
    <d v="2022-08-02T07:20:20"/>
    <s v="r.thijssen"/>
    <d v="2022-08-04T07:55:34"/>
    <s v="r.geerts@terranostra.nu"/>
    <s v="18 -24 m"/>
    <s v="Ja"/>
    <s v="Ja"/>
    <s v="Ja"/>
    <s v="Ja"/>
    <s v="Nee"/>
    <s v="Nee"/>
    <s v="Nee"/>
    <m/>
    <s v="Wortels steken parkeerplaats en trottoir met kabels over."/>
    <s v="Nee"/>
    <m/>
    <x v="0"/>
  </r>
  <r>
    <n v="2081"/>
    <s v="BTZ.0155"/>
    <s v="BTZ.0155"/>
    <s v="Metasequoia glyptostroboides"/>
    <s v="Watercipres"/>
    <m/>
    <x v="20"/>
    <n v="10"/>
    <n v="5.0175999999999998"/>
    <m/>
    <m/>
    <m/>
    <s v="20 - 30"/>
    <s v="Beplanting"/>
    <s v="Goed"/>
    <s v="Redelijk"/>
    <x v="1"/>
    <s v="alleen in projectgebied"/>
    <s v="tuien te voorzie"/>
    <m/>
    <s v="plantstrook 1,2 m"/>
    <n v="135955.43900000301"/>
    <n v="453575.03400000202"/>
    <s v="351"/>
    <s v="&gt;15 jaar"/>
    <s v="Telecom, dubbel, westzijde"/>
    <s v="Ja"/>
    <d v="2022-08-02T07:20:20"/>
    <s v="r.thijssen"/>
    <d v="2022-08-04T07:55:34"/>
    <s v="r.geerts@terranostra.nu"/>
    <s v="18 -24 m"/>
    <s v="Ja"/>
    <s v="Ja"/>
    <s v="Ja"/>
    <s v="Ja"/>
    <s v="Nee"/>
    <s v="Nee"/>
    <s v="Nee"/>
    <m/>
    <s v="Wortels steken parkeerplaats en trottoir met kabels over."/>
    <s v="Nee"/>
    <m/>
    <x v="0"/>
  </r>
  <r>
    <n v="2082"/>
    <s v="BTZ.0156"/>
    <s v="BTZ.0156"/>
    <s v="Metasequoia glyptostroboides"/>
    <s v="Watercipres"/>
    <m/>
    <x v="51"/>
    <n v="10"/>
    <n v="14.7456"/>
    <m/>
    <m/>
    <m/>
    <s v="20 - 30"/>
    <s v="Beplanting"/>
    <s v="Goed"/>
    <s v="Redelijk"/>
    <x v="1"/>
    <s v="alleen in projectgebied"/>
    <s v="tuien te voorzie"/>
    <m/>
    <s v="plantstrook 1,2 m"/>
    <n v="135954.36100000099"/>
    <n v="453581.98200000101"/>
    <s v="352"/>
    <s v="&gt;15 jaar"/>
    <s v="Telecom, dubbel, westzijde. Noordrand: warmteleiding 50 mm."/>
    <s v="Ja"/>
    <d v="2022-08-02T07:20:20"/>
    <s v="r.thijssen"/>
    <d v="2022-08-04T07:55:34"/>
    <s v="r.geerts@terranostra.nu"/>
    <s v="18 -24 m"/>
    <s v="Ja"/>
    <s v="Ja"/>
    <s v="Ja"/>
    <s v="Ja"/>
    <s v="Nee"/>
    <s v="Nee"/>
    <s v="Nee"/>
    <m/>
    <s v="Wortels steken parkeerplaats en trottoir met kabels over."/>
    <s v="Nee"/>
    <m/>
    <x v="0"/>
  </r>
  <r>
    <n v="2083"/>
    <s v="BTZ.0157"/>
    <s v="BTZ.0157"/>
    <s v="Metasequoia glyptostroboides"/>
    <s v="Watercipres"/>
    <m/>
    <x v="0"/>
    <n v="10"/>
    <n v="9.2416"/>
    <m/>
    <m/>
    <m/>
    <s v="20 - 30"/>
    <s v="Beplanting"/>
    <s v="Goed"/>
    <s v="Redelijk"/>
    <x v="1"/>
    <s v="alleen in projectgebied"/>
    <s v="tuien te voorzie"/>
    <m/>
    <s v="plantstrook 1,2 m"/>
    <n v="135952.12400000199"/>
    <n v="453596.59800000099"/>
    <s v="353"/>
    <s v="&gt;15 jaar"/>
    <s v="Telecom, 3 x , westzijde op 1,65 m. Laagspanning 400 v, op 2,15 m westzijde.  H 18 m. "/>
    <s v="Ja"/>
    <d v="2022-08-02T07:20:20"/>
    <s v="r.thijssen"/>
    <d v="2022-08-04T07:55:34"/>
    <s v="r.geerts@terranostra.nu"/>
    <s v="18 -24 m"/>
    <s v="Ja"/>
    <s v="Ja"/>
    <s v="Ja"/>
    <s v="Ja"/>
    <s v="Nee"/>
    <s v="Nee"/>
    <s v="Nee"/>
    <m/>
    <s v="Wortels steken parkeerplaats en trottoir met kabels over."/>
    <s v="Nee"/>
    <m/>
    <x v="0"/>
  </r>
  <r>
    <n v="2084"/>
    <s v="BTZ.0158"/>
    <s v="BTZ.0158"/>
    <s v="Metasequoia glyptostroboides"/>
    <s v="Watercipres"/>
    <m/>
    <x v="68"/>
    <n v="10"/>
    <n v="8.7615999999999996"/>
    <m/>
    <m/>
    <m/>
    <s v="20 - 30"/>
    <s v="Beplanting"/>
    <s v="Goed"/>
    <s v="Redelijk"/>
    <x v="1"/>
    <s v="alleen in projectgebied"/>
    <s v="tuien te voorzie"/>
    <m/>
    <s v="plantstrook 1,2 m"/>
    <n v="135951.36600000001"/>
    <n v="453603.26600000297"/>
    <s v="354"/>
    <s v="&gt;15 jaar"/>
    <s v="Telecom, 3 x , westzijde op 1,25 m. Laagspanning 400 v, op 2,35 m westzijde. "/>
    <s v="Ja"/>
    <d v="2022-08-02T07:20:20"/>
    <s v="r.thijssen"/>
    <d v="2022-08-04T07:55:34"/>
    <s v="r.geerts@terranostra.nu"/>
    <s v="18 -24 m"/>
    <s v="Ja"/>
    <s v="Ja"/>
    <s v="Ja"/>
    <s v="Ja"/>
    <s v="Nee"/>
    <s v="Nee"/>
    <s v="Nee"/>
    <m/>
    <s v="Wortels steken parkeerplaats en trottoir met kabels over."/>
    <s v="Nee"/>
    <m/>
    <x v="0"/>
  </r>
  <r>
    <n v="2085"/>
    <s v="BTZ.0159"/>
    <s v="BTZ.0159"/>
    <s v="Robinia pseudoacacia"/>
    <s v="Witte acacia"/>
    <m/>
    <x v="76"/>
    <n v="12"/>
    <n v="16"/>
    <m/>
    <m/>
    <m/>
    <s v="20 - 30"/>
    <s v="Beplanting"/>
    <s v="Redelijk"/>
    <s v="Redelijk"/>
    <x v="1"/>
    <s v="Ruimte"/>
    <m/>
    <m/>
    <m/>
    <n v="135973.95600000001"/>
    <n v="453563.67400000198"/>
    <s v="355"/>
    <s v="&gt;15 jaar"/>
    <s v="Op 10 KV kabel, eenzijdige kluit"/>
    <s v="Ja"/>
    <d v="2022-08-02T07:20:20"/>
    <s v="r.thijssen"/>
    <d v="2022-08-05T14:25:25"/>
    <s v="r.geerts@terranostra.nu"/>
    <s v="12 -15 m"/>
    <s v="Ja"/>
    <s v="Ja"/>
    <s v="Ja"/>
    <s v="Ja"/>
    <s v="Nee"/>
    <s v="Ja"/>
    <s v="Nee"/>
    <m/>
    <m/>
    <s v="Ja"/>
    <s v="Elektra 10 kv rondom afzagen en uit de kluit trekken."/>
    <x v="0"/>
  </r>
  <r>
    <n v="2086"/>
    <s v="BTZ.0160"/>
    <s v="BTZ.0160"/>
    <s v="Acer pseudoplatanus"/>
    <s v="Gewone esdoorn"/>
    <m/>
    <x v="49"/>
    <n v="4"/>
    <n v="1.6384000000000001"/>
    <m/>
    <m/>
    <m/>
    <s v="10 - 20"/>
    <s v="Beplanting"/>
    <s v="Goed"/>
    <s v="Redelijk"/>
    <x v="1"/>
    <s v="Ruimte"/>
    <m/>
    <m/>
    <m/>
    <n v="135973.176000003"/>
    <n v="453571.21500000003"/>
    <s v="356"/>
    <s v="&gt;15 jaar"/>
    <s v="Op 10 KV kabel, eenzijdige kluit"/>
    <s v="Ja"/>
    <d v="2022-08-02T07:20:20"/>
    <s v="r.thijssen"/>
    <d v="2022-08-05T14:24:37"/>
    <s v="r.geerts@terranostra.nu"/>
    <s v="6 - 9 m"/>
    <s v="Ja"/>
    <s v="Ja"/>
    <s v="Ja"/>
    <s v="Ja"/>
    <s v="Nee"/>
    <s v="Ja"/>
    <s v="Ja"/>
    <m/>
    <m/>
    <s v="Ja"/>
    <s v="Elektra 10 kv rondom afzagen en uit de kluit trekken."/>
    <x v="0"/>
  </r>
  <r>
    <n v="2087"/>
    <s v="BTZ.0161"/>
    <s v="BTZ.0161"/>
    <s v="Robinia pseudoacacia"/>
    <s v="Witte acacia"/>
    <m/>
    <x v="62"/>
    <n v="12"/>
    <n v="11.833600000000001"/>
    <m/>
    <m/>
    <m/>
    <s v="20 - 30"/>
    <s v="Beplanting"/>
    <s v="Matig"/>
    <s v="Matig"/>
    <x v="1"/>
    <s v="Conditie, ruimte"/>
    <m/>
    <m/>
    <m/>
    <n v="135971.876000002"/>
    <n v="453585.58300000097"/>
    <s v="357"/>
    <s v="10-15 jaar"/>
    <m/>
    <s v="Ja"/>
    <d v="2022-08-02T07:20:20"/>
    <s v="r.thijssen"/>
    <d v="2022-08-05T05:06:06"/>
    <s v="r.geerts@terranostra.nu"/>
    <s v="9 -12 m"/>
    <s v="Ja"/>
    <s v="Nee"/>
    <s v="Ja"/>
    <s v="Ja"/>
    <s v="Nee"/>
    <s v="Ja"/>
    <s v="Nee"/>
    <m/>
    <m/>
    <s v="Nee"/>
    <m/>
    <x v="0"/>
  </r>
  <r>
    <n v="2104"/>
    <s v="BTZ.0178"/>
    <s v="BTZ.0178"/>
    <s v="Koelreuteria paniculata"/>
    <s v="Chinese Vernisboom"/>
    <n v="1"/>
    <x v="69"/>
    <n v="4"/>
    <n v="0.64"/>
    <s v="8 x de stamdiameter"/>
    <n v="11.14"/>
    <n v="10.5"/>
    <s v="10 - 20"/>
    <s v="Open grond"/>
    <s v="Redelijk"/>
    <s v="Redelijk"/>
    <x v="3"/>
    <m/>
    <m/>
    <m/>
    <m/>
    <n v="135976.40600000299"/>
    <n v="453556.808000002"/>
    <s v="374"/>
    <s v="&gt;15 jaar"/>
    <s v="Bescheiden formaat."/>
    <s v="Ja"/>
    <d v="2022-08-02T07:20:20"/>
    <s v="r.thijssen"/>
    <d v="2022-08-05T14:22:18"/>
    <s v="r.geerts@terranostra.nu"/>
    <s v="0 - 6 m"/>
    <s v="Ja"/>
    <s v="Ja"/>
    <s v="Ja"/>
    <s v="Ja"/>
    <s v="Ja"/>
    <s v="Ja"/>
    <s v="Ja"/>
    <m/>
    <m/>
    <s v="Ja"/>
    <s v="Westzijde elektra 10 kv voorzichtig verwijderen."/>
    <x v="0"/>
  </r>
  <r>
    <n v="2307"/>
    <s v="BTZ.0407"/>
    <s v="BTZ.0407"/>
    <s v="Carpinus betulus 'Fastigiata'"/>
    <s v="Haagbeuk"/>
    <n v="1"/>
    <x v="42"/>
    <n v="2"/>
    <n v="0.51839999999999997"/>
    <s v="8 x de stamdiameter"/>
    <n v="11.4184"/>
    <n v="10.9"/>
    <s v="10 - 20"/>
    <s v="Verharding"/>
    <s v="Redelijk"/>
    <s v="Redelijk"/>
    <x v="3"/>
    <m/>
    <m/>
    <m/>
    <m/>
    <n v="135821.72200000301"/>
    <n v="453755.50300000201"/>
    <s v="577"/>
    <s v="&gt;15 jaar"/>
    <m/>
    <s v="Ja"/>
    <d v="2022-08-02T07:20:20"/>
    <s v="r.thijssen"/>
    <d v="2022-08-05T14:13:55"/>
    <s v="r.geerts@terranostra.nu"/>
    <s v="0 - 6 m"/>
    <s v="Ja"/>
    <s v="Ja"/>
    <s v="Ja"/>
    <s v="Ja"/>
    <s v="Ja"/>
    <s v="Ja"/>
    <s v="Ja"/>
    <m/>
    <m/>
    <s v="Nee"/>
    <m/>
    <x v="0"/>
  </r>
  <r>
    <n v="2308"/>
    <s v="BTZ.0408"/>
    <s v="BTZ.0408"/>
    <s v="Carpinus betulus 'Fastigiata'"/>
    <s v="Haagbeuk"/>
    <n v="1"/>
    <x v="42"/>
    <n v="2"/>
    <n v="0.51839999999999997"/>
    <s v="8 x de stamdiameter"/>
    <n v="11.4184"/>
    <n v="10.9"/>
    <s v="10 - 20"/>
    <s v="Verharding"/>
    <s v="Redelijk"/>
    <s v="Redelijk"/>
    <x v="3"/>
    <m/>
    <m/>
    <m/>
    <m/>
    <n v="135808.65300000101"/>
    <n v="453752.54000000301"/>
    <s v="578"/>
    <s v="&gt;15 jaar"/>
    <m/>
    <s v="Ja"/>
    <d v="2022-08-02T07:20:20"/>
    <s v="r.thijssen"/>
    <d v="2022-08-05T14:13:55"/>
    <s v="r.geerts@terranostra.nu"/>
    <s v="0 - 6 m"/>
    <s v="Ja"/>
    <s v="Ja"/>
    <s v="Ja"/>
    <s v="Ja"/>
    <s v="Ja"/>
    <s v="Ja"/>
    <s v="Ja"/>
    <m/>
    <m/>
    <s v="Nee"/>
    <m/>
    <x v="0"/>
  </r>
  <r>
    <n v="2146"/>
    <s v="BTZ.0229"/>
    <s v="BTZ.0229"/>
    <s v="Ginkgo biloba"/>
    <s v="Ginkgo"/>
    <n v="1"/>
    <x v="41"/>
    <n v="2"/>
    <n v="0.31359999999999999"/>
    <s v="8 x de stamdiameter"/>
    <n v="10.663599999999999"/>
    <n v="10.35"/>
    <s v="0 - 10"/>
    <s v="Gras"/>
    <s v="Goed"/>
    <s v="Goed"/>
    <x v="3"/>
    <s v="recent verplant"/>
    <m/>
    <m/>
    <m/>
    <n v="136057.47700000199"/>
    <n v="453471.35700000101"/>
    <s v="416"/>
    <s v="&gt;15 jaar"/>
    <m/>
    <m/>
    <d v="2022-08-02T07:20:20"/>
    <s v="r.thijssen"/>
    <d v="2022-08-04T14:30:09"/>
    <s v="r.geerts@terranostra.nu"/>
    <s v="0 - 6 m"/>
    <s v="Ja"/>
    <s v="Ja"/>
    <s v="Ja"/>
    <s v="Ja"/>
    <s v="Ja"/>
    <s v="Ja"/>
    <s v="Ja"/>
    <m/>
    <m/>
    <s v="Nee"/>
    <m/>
    <x v="0"/>
  </r>
  <r>
    <n v="2230"/>
    <s v="BTZ.0318"/>
    <s v="BTZ.0318"/>
    <s v="Ginkgo biloba"/>
    <s v="Japanse noot"/>
    <n v="1"/>
    <x v="41"/>
    <n v="2"/>
    <n v="0.31359999999999999"/>
    <s v="8 x de stamdiameter"/>
    <n v="10.663599999999999"/>
    <n v="10.35"/>
    <s v="0-10"/>
    <s v="Beplanting"/>
    <s v="Goed"/>
    <s v="Goed"/>
    <x v="3"/>
    <m/>
    <m/>
    <m/>
    <m/>
    <n v="136018.198000003"/>
    <n v="453594.39899999998"/>
    <s v="500"/>
    <s v="&gt;15 jaar"/>
    <m/>
    <s v="Ja"/>
    <d v="2022-08-02T07:20:20"/>
    <s v="r.thijssen"/>
    <d v="2022-08-05T05:16:28"/>
    <s v="r.geerts@terranostra.nu"/>
    <s v="0 - 6 m"/>
    <s v="Ja"/>
    <s v="Ja"/>
    <s v="Ja"/>
    <s v="Ja"/>
    <s v="Ja"/>
    <s v="Ja"/>
    <s v="Ja"/>
    <m/>
    <m/>
    <s v="Nee"/>
    <m/>
    <x v="0"/>
  </r>
  <r>
    <n v="1639"/>
    <m/>
    <s v="TN_1"/>
    <s v="Tilia cordata "/>
    <s v="Kleinbladige linde"/>
    <n v="1"/>
    <x v="41"/>
    <n v="1"/>
    <n v="0.31359999999999999"/>
    <s v="8 x de stamdiameter"/>
    <n v="10.663599999999999"/>
    <n v="10.35"/>
    <s v="0-10"/>
    <s v="Beplanting"/>
    <s v="Goed"/>
    <s v="Goed"/>
    <x v="3"/>
    <m/>
    <s v="Recent geplant"/>
    <m/>
    <m/>
    <n v="135883.42280000099"/>
    <n v="453241.24850000098"/>
    <s v="675"/>
    <s v="&gt;15 jaar"/>
    <m/>
    <m/>
    <d v="2022-08-02T07:20:20"/>
    <s v="r.thijssen"/>
    <d v="2022-08-03T10:41:18"/>
    <s v="r.geerts@terranostra.nu"/>
    <s v="6 - 9 m"/>
    <s v="Ja"/>
    <s v="Ja"/>
    <s v="Ja"/>
    <s v="Ja"/>
    <s v="Ja"/>
    <s v="Ja"/>
    <s v="Ja"/>
    <m/>
    <m/>
    <s v="Nee"/>
    <m/>
    <x v="0"/>
  </r>
  <r>
    <n v="1640"/>
    <m/>
    <s v="TN_2"/>
    <s v="Tilia cordata "/>
    <s v="Kleinbladige linde"/>
    <n v="1"/>
    <x v="41"/>
    <n v="1"/>
    <n v="0.31359999999999999"/>
    <s v="8 x de stamdiameter"/>
    <n v="10.663599999999999"/>
    <n v="10.35"/>
    <s v="0-10"/>
    <s v="Beplanting"/>
    <s v="Goed"/>
    <s v="Goed"/>
    <x v="3"/>
    <m/>
    <s v="Recent geplant"/>
    <m/>
    <m/>
    <n v="135913.03409999999"/>
    <n v="453244.21910000202"/>
    <s v="669"/>
    <s v="&gt;15 jaar"/>
    <m/>
    <m/>
    <d v="2022-08-02T07:20:20"/>
    <s v="r.thijssen"/>
    <d v="2022-08-03T10:41:18"/>
    <s v="r.geerts@terranostra.nu"/>
    <s v="6 - 9 m"/>
    <s v="Ja"/>
    <s v="Ja"/>
    <s v="Ja"/>
    <s v="Ja"/>
    <s v="Ja"/>
    <s v="Ja"/>
    <s v="Ja"/>
    <m/>
    <m/>
    <s v="Nee"/>
    <m/>
    <x v="0"/>
  </r>
  <r>
    <n v="2095"/>
    <s v="BTZ.0169"/>
    <s v="BTZ.0169"/>
    <s v="Prunus serrulata 'Kanzan'"/>
    <s v="Sierkers"/>
    <m/>
    <x v="18"/>
    <n v="10"/>
    <n v="5.76"/>
    <m/>
    <m/>
    <m/>
    <s v="20 - 30"/>
    <s v="Beplanting"/>
    <s v="Redelijk"/>
    <s v="Redelijk"/>
    <x v="1"/>
    <s v="Soort"/>
    <m/>
    <m/>
    <m/>
    <n v="135940.95300000199"/>
    <n v="453652.26800000301"/>
    <s v="365"/>
    <s v="&gt;15 jaar"/>
    <m/>
    <s v="Ja"/>
    <d v="2022-08-02T07:20:20"/>
    <s v="r.thijssen"/>
    <d v="2022-08-05T15:05:17"/>
    <s v="r.geerts@terranostra.nu"/>
    <s v="0 - 6 m"/>
    <s v="Nee"/>
    <s v="Ja"/>
    <s v="Ja"/>
    <s v="Ja"/>
    <s v="Nee"/>
    <s v="Ja"/>
    <s v="Nee"/>
    <m/>
    <m/>
    <s v="Nee"/>
    <m/>
    <x v="0"/>
  </r>
  <r>
    <n v="2096"/>
    <s v="BTZ.0170"/>
    <s v="BTZ.0170"/>
    <s v="Prunus serrulata 'Kanzan'"/>
    <s v="Sierkers"/>
    <m/>
    <x v="22"/>
    <n v="10"/>
    <n v="4.3263999999999996"/>
    <m/>
    <m/>
    <m/>
    <s v="20 - 30"/>
    <s v="Beplanting"/>
    <s v="Redelijk"/>
    <s v="Redelijk"/>
    <x v="1"/>
    <s v="Soort"/>
    <m/>
    <m/>
    <m/>
    <n v="135931.41800000099"/>
    <n v="453650.89500000299"/>
    <s v="366"/>
    <s v="&gt;15 jaar"/>
    <m/>
    <s v="Ja"/>
    <d v="2022-08-02T07:20:20"/>
    <s v="r.thijssen"/>
    <d v="2022-08-05T15:05:17"/>
    <s v="r.geerts@terranostra.nu"/>
    <s v="0 - 6 m"/>
    <s v="Nee"/>
    <s v="Ja"/>
    <s v="Ja"/>
    <s v="Ja"/>
    <s v="Nee"/>
    <s v="Ja"/>
    <s v="Nee"/>
    <m/>
    <m/>
    <s v="Nee"/>
    <m/>
    <x v="0"/>
  </r>
  <r>
    <n v="2097"/>
    <s v="BTZ.0171"/>
    <s v="BTZ.0171"/>
    <s v="Prunus serrulata 'Kanzan'"/>
    <s v="Sierkers"/>
    <m/>
    <x v="26"/>
    <n v="10"/>
    <n v="2.8224"/>
    <m/>
    <m/>
    <m/>
    <s v="20 - 30"/>
    <s v="Beplanting"/>
    <s v="Redelijk"/>
    <s v="Redelijk"/>
    <x v="1"/>
    <s v="Soort"/>
    <m/>
    <m/>
    <m/>
    <n v="135936.65500000099"/>
    <n v="453651.58200000197"/>
    <s v="367"/>
    <s v="&gt;15 jaar"/>
    <m/>
    <s v="Ja"/>
    <d v="2022-08-02T07:20:20"/>
    <s v="r.thijssen"/>
    <d v="2022-08-05T15:05:17"/>
    <s v="r.geerts@terranostra.nu"/>
    <s v="0 - 6 m"/>
    <s v="Nee"/>
    <s v="Ja"/>
    <s v="Ja"/>
    <s v="Ja"/>
    <s v="Nee"/>
    <s v="Ja"/>
    <s v="Nee"/>
    <m/>
    <m/>
    <s v="Nee"/>
    <m/>
    <x v="0"/>
  </r>
  <r>
    <n v="2098"/>
    <s v="BTZ.0172"/>
    <s v="BTZ.0172"/>
    <s v="Prunus serrulata 'Kanzan'"/>
    <s v="Sierkers"/>
    <m/>
    <x v="22"/>
    <n v="10"/>
    <n v="4.3263999999999996"/>
    <m/>
    <m/>
    <m/>
    <s v="20 - 30"/>
    <s v="Beplanting"/>
    <s v="Goed"/>
    <s v="Goed"/>
    <x v="1"/>
    <s v="Soort"/>
    <m/>
    <m/>
    <m/>
    <n v="135922.64200000101"/>
    <n v="453649.70300000202"/>
    <s v="368"/>
    <s v="&gt;15 jaar"/>
    <m/>
    <s v="Ja"/>
    <d v="2022-08-02T07:20:20"/>
    <s v="r.thijssen"/>
    <d v="2022-08-05T15:05:17"/>
    <s v="r.geerts@terranostra.nu"/>
    <s v="0 - 6 m"/>
    <s v="Nee"/>
    <s v="Ja"/>
    <s v="Ja"/>
    <s v="Ja"/>
    <s v="Nee"/>
    <s v="Ja"/>
    <s v="Nee"/>
    <m/>
    <m/>
    <s v="Nee"/>
    <m/>
    <x v="0"/>
  </r>
  <r>
    <n v="2099"/>
    <s v="BTZ.0173"/>
    <s v="BTZ.0173"/>
    <s v="Prunus serrulata 'Kanzan'"/>
    <s v="Sierkers"/>
    <m/>
    <x v="21"/>
    <n v="10"/>
    <n v="4.6656000000000004"/>
    <m/>
    <m/>
    <m/>
    <s v="20 - 30"/>
    <s v="Beplanting"/>
    <s v="Goed"/>
    <s v="Goed"/>
    <x v="1"/>
    <s v="Soort"/>
    <m/>
    <m/>
    <m/>
    <n v="135916.285"/>
    <n v="453648.51200000203"/>
    <s v="369"/>
    <s v="&gt;15 jaar"/>
    <m/>
    <s v="Ja"/>
    <d v="2022-08-02T07:20:20"/>
    <s v="r.thijssen"/>
    <d v="2022-08-05T15:05:17"/>
    <s v="r.geerts@terranostra.nu"/>
    <s v="0 - 6 m"/>
    <s v="Nee"/>
    <s v="Ja"/>
    <s v="Ja"/>
    <s v="Ja"/>
    <s v="Nee"/>
    <s v="Ja"/>
    <s v="Nee"/>
    <m/>
    <m/>
    <s v="Nee"/>
    <m/>
    <x v="0"/>
  </r>
  <r>
    <n v="2100"/>
    <s v="BTZ.0174"/>
    <s v="BTZ.0174"/>
    <s v="Prunus serrulata 'Kanzan'"/>
    <s v="Sierkers"/>
    <m/>
    <x v="18"/>
    <n v="10"/>
    <n v="5.76"/>
    <m/>
    <m/>
    <m/>
    <s v="20 - 30"/>
    <s v="Beplanting"/>
    <s v="Redelijk"/>
    <s v="Redelijk"/>
    <x v="1"/>
    <s v="Soort"/>
    <m/>
    <m/>
    <m/>
    <n v="135906.02100000199"/>
    <n v="453647.13700000203"/>
    <s v="370"/>
    <s v="&gt;15 jaar"/>
    <m/>
    <s v="Ja"/>
    <d v="2022-08-02T07:20:20"/>
    <s v="r.thijssen"/>
    <d v="2022-08-05T15:05:17"/>
    <s v="r.geerts@terranostra.nu"/>
    <s v="0 - 6 m"/>
    <s v="Nee"/>
    <s v="Ja"/>
    <s v="Ja"/>
    <s v="Ja"/>
    <s v="Ja"/>
    <s v="Ja"/>
    <s v="Nee"/>
    <m/>
    <m/>
    <s v="Nee"/>
    <m/>
    <x v="0"/>
  </r>
  <r>
    <n v="2101"/>
    <s v="BTZ.0175"/>
    <s v="BTZ.0175"/>
    <s v="Betula pendula"/>
    <s v="Gewone berk"/>
    <m/>
    <x v="23"/>
    <n v="8"/>
    <n v="4"/>
    <m/>
    <m/>
    <m/>
    <s v="20 - 30"/>
    <s v="Gras"/>
    <s v="Redelijk"/>
    <s v="Redelijk"/>
    <x v="1"/>
    <s v="Soort"/>
    <m/>
    <m/>
    <m/>
    <n v="135914.47200000301"/>
    <n v="453651.97700000199"/>
    <s v="371"/>
    <s v="&gt;15 jaar"/>
    <m/>
    <s v="Ja"/>
    <d v="2022-08-02T07:20:20"/>
    <s v="r.thijssen"/>
    <d v="2022-08-04T11:15:19"/>
    <s v="r.geerts@terranostra.nu"/>
    <s v="9 -12 m"/>
    <s v="Nee"/>
    <s v="Ja"/>
    <s v="Ja"/>
    <s v="Ja"/>
    <s v="Ja"/>
    <s v="Ja"/>
    <s v="Ja"/>
    <m/>
    <m/>
    <s v="Nee"/>
    <m/>
    <x v="0"/>
  </r>
  <r>
    <n v="1641"/>
    <m/>
    <s v="TN_3"/>
    <s v="Tilia cordata "/>
    <s v="Kleinbladige linde"/>
    <n v="1"/>
    <x v="41"/>
    <n v="1"/>
    <n v="0.31359999999999999"/>
    <s v="8 x de stamdiameter"/>
    <n v="10.663599999999999"/>
    <n v="10.35"/>
    <s v="0-10"/>
    <s v="Beplanting"/>
    <s v="Goed"/>
    <s v="Goed"/>
    <x v="3"/>
    <m/>
    <s v="Recent geplant"/>
    <m/>
    <m/>
    <n v="135918.04090000299"/>
    <n v="453246.48400000099"/>
    <s v="720"/>
    <s v="&gt;15 jaar"/>
    <m/>
    <m/>
    <d v="2022-08-02T07:20:20"/>
    <s v="r.thijssen"/>
    <d v="2022-08-03T10:41:18"/>
    <s v="r.geerts@terranostra.nu"/>
    <s v="6 - 9 m"/>
    <s v="Ja"/>
    <s v="Ja"/>
    <s v="Ja"/>
    <s v="Ja"/>
    <s v="Ja"/>
    <s v="Ja"/>
    <s v="Ja"/>
    <m/>
    <m/>
    <s v="Nee"/>
    <m/>
    <x v="0"/>
  </r>
  <r>
    <n v="2103"/>
    <s v="BTZ.0177"/>
    <s v="BTZ.0177"/>
    <s v="Alnus glutinosa"/>
    <s v="Gewone els"/>
    <m/>
    <x v="16"/>
    <n v="10"/>
    <n v="6.9695999999999998"/>
    <m/>
    <m/>
    <m/>
    <s v="20 - 30"/>
    <s v="Gras"/>
    <s v="Redelijk"/>
    <s v="Redelijk"/>
    <x v="1"/>
    <s v="Soort"/>
    <m/>
    <m/>
    <m/>
    <n v="135898.68900000301"/>
    <n v="453649.77399999998"/>
    <s v="373"/>
    <s v="&gt;15 jaar"/>
    <s v="Oppervlakkige gestelwortels"/>
    <s v="Ja"/>
    <d v="2022-08-02T07:20:20"/>
    <s v="r.thijssen"/>
    <d v="2022-08-05T14:17:08"/>
    <s v="r.geerts@terranostra.nu"/>
    <s v="12 -15 m"/>
    <s v="Nee"/>
    <s v="Ja"/>
    <s v="Ja"/>
    <s v="Ja"/>
    <s v="Ja"/>
    <s v="Ja"/>
    <s v="Nee"/>
    <m/>
    <m/>
    <s v="Nee"/>
    <m/>
    <x v="0"/>
  </r>
  <r>
    <n v="1642"/>
    <m/>
    <s v="TN_4"/>
    <s v="Tilia cordata "/>
    <s v="Kleinbladige linde"/>
    <n v="1"/>
    <x v="41"/>
    <n v="1"/>
    <n v="0.31359999999999999"/>
    <s v="8 x de stamdiameter"/>
    <n v="10.663599999999999"/>
    <n v="10.35"/>
    <s v="0-10"/>
    <s v="Beplanting"/>
    <s v="Goed"/>
    <s v="Goed"/>
    <x v="3"/>
    <m/>
    <s v="Recent geplant"/>
    <m/>
    <m/>
    <n v="135937.125300001"/>
    <n v="453249.27030000102"/>
    <s v="680"/>
    <s v="&gt;15 jaar"/>
    <m/>
    <m/>
    <d v="2022-08-02T07:20:20"/>
    <s v="r.thijssen"/>
    <d v="2022-08-03T10:41:18"/>
    <s v="r.geerts@terranostra.nu"/>
    <s v="6 - 9 m"/>
    <s v="Ja"/>
    <s v="Ja"/>
    <s v="Ja"/>
    <s v="Ja"/>
    <s v="Ja"/>
    <s v="Ja"/>
    <s v="Ja"/>
    <m/>
    <m/>
    <s v="Nee"/>
    <m/>
    <x v="0"/>
  </r>
  <r>
    <n v="2105"/>
    <s v="BTZ.0179"/>
    <s v="BTZ.0179"/>
    <s v="Pterocarya fraxinifolia"/>
    <s v="Vleugelnoot"/>
    <m/>
    <x v="10"/>
    <n v="14"/>
    <n v="11.2896"/>
    <m/>
    <m/>
    <m/>
    <s v="20 - 30"/>
    <s v="Beplanting"/>
    <s v="Redelijk"/>
    <s v="Redelijk"/>
    <x v="1"/>
    <s v="Plantverband"/>
    <m/>
    <m/>
    <m/>
    <n v="135894.76000000199"/>
    <n v="453642.13700000203"/>
    <s v="375"/>
    <s v="&gt;15 jaar"/>
    <s v="Stenen stapelmuur."/>
    <s v="Ja"/>
    <d v="2022-08-02T07:20:20"/>
    <s v="r.thijssen"/>
    <d v="2022-08-04T11:10:09"/>
    <s v="r.geerts@terranostra.nu"/>
    <s v="12 -15 m"/>
    <s v="Ja"/>
    <s v="Ja"/>
    <s v="Ja"/>
    <s v="Nee"/>
    <s v="Ja"/>
    <s v="Ja"/>
    <s v="Nee"/>
    <m/>
    <m/>
    <s v="Nee"/>
    <m/>
    <x v="0"/>
  </r>
  <r>
    <n v="1643"/>
    <m/>
    <s v="TN_5"/>
    <s v="Tilia cordata "/>
    <s v="Kleinbladige linde"/>
    <n v="1"/>
    <x v="41"/>
    <n v="1"/>
    <n v="0.31359999999999999"/>
    <s v="8 x de stamdiameter"/>
    <n v="10.663599999999999"/>
    <n v="10.35"/>
    <s v="0-10"/>
    <s v="Beplanting"/>
    <s v="Goed"/>
    <s v="Goed"/>
    <x v="3"/>
    <m/>
    <s v="Recent geplant"/>
    <m/>
    <m/>
    <n v="135941.90229999999"/>
    <n v="453249.98479999998"/>
    <s v="735"/>
    <s v="&gt;15 jaar"/>
    <m/>
    <m/>
    <d v="2022-08-02T07:20:20"/>
    <s v="r.thijssen"/>
    <d v="2022-08-03T10:41:18"/>
    <s v="r.geerts@terranostra.nu"/>
    <s v="6 - 9 m"/>
    <s v="Ja"/>
    <s v="Ja"/>
    <s v="Ja"/>
    <s v="Ja"/>
    <s v="Ja"/>
    <s v="Ja"/>
    <s v="Ja"/>
    <m/>
    <m/>
    <s v="Nee"/>
    <m/>
    <x v="0"/>
  </r>
  <r>
    <n v="1644"/>
    <m/>
    <s v="TN_6"/>
    <s v="Tilia cordata "/>
    <s v="Kleinbladige linde"/>
    <n v="1"/>
    <x v="41"/>
    <n v="1"/>
    <n v="0.31359999999999999"/>
    <s v="8 x de stamdiameter"/>
    <n v="10.663599999999999"/>
    <n v="10.35"/>
    <s v="0-10"/>
    <s v="Beplanting"/>
    <s v="Goed"/>
    <s v="Goed"/>
    <x v="3"/>
    <m/>
    <s v="Recent geplant"/>
    <m/>
    <m/>
    <n v="135963.95790000301"/>
    <n v="453253.530100003"/>
    <s v="689"/>
    <s v="&gt;15 jaar"/>
    <m/>
    <m/>
    <d v="2022-08-02T07:20:20"/>
    <s v="r.thijssen"/>
    <d v="2022-08-03T10:42:57"/>
    <s v="r.geerts@terranostra.nu"/>
    <s v="6 - 9 m"/>
    <s v="Ja"/>
    <s v="Ja"/>
    <s v="Ja"/>
    <s v="Ja"/>
    <s v="Ja"/>
    <s v="Ja"/>
    <s v="Ja"/>
    <m/>
    <m/>
    <s v="Ja"/>
    <s v="Riolering rondom voorzichtig verwijderen."/>
    <x v="0"/>
  </r>
  <r>
    <n v="2108"/>
    <s v="BTZ.0182"/>
    <s v="BTZ.0182"/>
    <s v="Robinia pseudoacacia"/>
    <s v="Witte acacia"/>
    <m/>
    <x v="1"/>
    <n v="8"/>
    <n v="5.3823999999999996"/>
    <m/>
    <m/>
    <m/>
    <s v="30 - 40"/>
    <s v="Beplanting"/>
    <s v="Dood"/>
    <s v="Dood"/>
    <x v="1"/>
    <s v="Dood"/>
    <m/>
    <m/>
    <m/>
    <n v="135890.968000002"/>
    <n v="453645.24300000101"/>
    <s v="378"/>
    <s v="Dood"/>
    <m/>
    <s v="Ja"/>
    <d v="2022-08-02T07:20:20"/>
    <s v="r.thijssen"/>
    <d v="2022-08-04T11:09:16"/>
    <s v="r.geerts@terranostra.nu"/>
    <s v="9 -12 m"/>
    <s v="Nee"/>
    <s v="Nee"/>
    <m/>
    <m/>
    <s v="Ja"/>
    <m/>
    <m/>
    <m/>
    <m/>
    <s v="Nee"/>
    <m/>
    <x v="0"/>
  </r>
  <r>
    <n v="2109"/>
    <s v="BTZ.0183"/>
    <s v="BTZ.0183"/>
    <s v="Robinia pseudoacacia"/>
    <s v="Witte acacia"/>
    <m/>
    <x v="9"/>
    <n v="12"/>
    <n v="12.96"/>
    <m/>
    <m/>
    <m/>
    <s v="30 - 40"/>
    <s v="Beplanting"/>
    <s v="Matig"/>
    <s v="Matig"/>
    <x v="1"/>
    <s v="Conditie, plantverband"/>
    <m/>
    <m/>
    <m/>
    <n v="135889.704"/>
    <n v="453653.33300000097"/>
    <s v="379"/>
    <s v="5-10 jaar"/>
    <s v="Stenen stapelmuur."/>
    <s v="Ja"/>
    <d v="2022-08-02T07:20:20"/>
    <s v="r.thijssen"/>
    <d v="2022-08-04T11:06:22"/>
    <s v="r.geerts@terranostra.nu"/>
    <s v="12 -15 m"/>
    <s v="Ja"/>
    <s v="Nee"/>
    <s v="Ja"/>
    <s v="Nee"/>
    <s v="Ja"/>
    <s v="Ja"/>
    <s v="Ja"/>
    <m/>
    <m/>
    <s v="Nee"/>
    <m/>
    <x v="0"/>
  </r>
  <r>
    <n v="2110"/>
    <s v="BTZ.0184"/>
    <s v="BTZ.0184"/>
    <s v="Robinia pseudoacacia"/>
    <s v="Witte acacia"/>
    <m/>
    <x v="60"/>
    <n v="12"/>
    <n v="14.137600000000001"/>
    <m/>
    <m/>
    <m/>
    <s v="30 - 40"/>
    <s v="Beplanting"/>
    <s v="Slecht"/>
    <s v="Matig"/>
    <x v="1"/>
    <s v="Conditie, plantverband"/>
    <m/>
    <m/>
    <m/>
    <n v="135886.05499999999"/>
    <n v="453673.98200000101"/>
    <s v="380"/>
    <s v="5-10 jaar"/>
    <s v="Stenen stapelmuur."/>
    <s v="Ja"/>
    <d v="2022-08-02T07:20:20"/>
    <s v="r.thijssen"/>
    <d v="2022-08-04T11:01:30"/>
    <s v="r.geerts@terranostra.nu"/>
    <s v="12 -15 m"/>
    <s v="Ja"/>
    <s v="Nee"/>
    <s v="Ja"/>
    <s v="Nee"/>
    <s v="Ja"/>
    <s v="Ja"/>
    <s v="Ja"/>
    <m/>
    <m/>
    <s v="Nee"/>
    <m/>
    <x v="0"/>
  </r>
  <r>
    <n v="2111"/>
    <s v="BTZ.0185"/>
    <s v="BTZ.0185"/>
    <s v="Robinia pseudoacacia"/>
    <s v="Witte acacia"/>
    <m/>
    <x v="12"/>
    <n v="12"/>
    <n v="10.24"/>
    <m/>
    <m/>
    <m/>
    <s v="30 - 40"/>
    <s v="Beplanting"/>
    <s v="Matig"/>
    <s v="Matig"/>
    <x v="1"/>
    <s v="Conditie, plantverband"/>
    <m/>
    <m/>
    <m/>
    <n v="135885.408"/>
    <n v="453680.64100000297"/>
    <s v="381"/>
    <s v="&gt;15 jaar"/>
    <s v="10 KV op 0,9 m van kluithart. Stenen stapelmuur."/>
    <s v="Ja"/>
    <d v="2022-08-02T07:20:20"/>
    <s v="r.thijssen"/>
    <d v="2022-08-04T10:06:18"/>
    <s v="r.geerts@terranostra.nu"/>
    <s v="12 -15 m"/>
    <s v="Ja"/>
    <s v="Nee"/>
    <s v="Ja"/>
    <s v="Nee"/>
    <s v="Nee"/>
    <s v="Ja"/>
    <s v="Nee"/>
    <m/>
    <m/>
    <s v="Nee"/>
    <m/>
    <x v="0"/>
  </r>
  <r>
    <n v="2112"/>
    <s v="BTZ.0186"/>
    <s v="BTZ.0186"/>
    <s v="Robinia pseudoacacia"/>
    <s v="Witte acacia"/>
    <m/>
    <x v="68"/>
    <n v="10"/>
    <n v="8.7615999999999996"/>
    <m/>
    <m/>
    <m/>
    <s v="30 - 40"/>
    <s v="Beplanting"/>
    <s v="Matig"/>
    <s v="Matig"/>
    <x v="1"/>
    <s v="Conditie, plantverband"/>
    <m/>
    <m/>
    <m/>
    <n v="135883.74700000099"/>
    <n v="453685.408"/>
    <s v="382"/>
    <s v="&gt;15 jaar"/>
    <s v="10 KV op 1,3 m van kluithart. Stenen stapelmuur."/>
    <s v="Ja"/>
    <d v="2022-08-02T07:20:20"/>
    <s v="r.thijssen"/>
    <d v="2022-08-04T10:08:49"/>
    <s v="r.geerts@terranostra.nu"/>
    <s v="12 -15 m"/>
    <s v="Ja"/>
    <s v="Nee"/>
    <s v="Ja"/>
    <s v="Nee"/>
    <s v="Nee"/>
    <s v="Ja"/>
    <s v="Nee"/>
    <m/>
    <m/>
    <s v="Nee"/>
    <m/>
    <x v="0"/>
  </r>
  <r>
    <n v="2113"/>
    <s v="BTZ.0187"/>
    <s v="BTZ.0187"/>
    <s v="Robinia pseudoacacia"/>
    <s v="Witte acacia"/>
    <m/>
    <x v="61"/>
    <n v="12"/>
    <n v="12.3904"/>
    <m/>
    <m/>
    <m/>
    <s v="30 - 40"/>
    <s v="Beplanting"/>
    <s v="Matig"/>
    <s v="Matig"/>
    <x v="1"/>
    <s v="Conditie, plantverband"/>
    <m/>
    <m/>
    <m/>
    <n v="135889.38100000101"/>
    <n v="453685.08300000097"/>
    <s v="383"/>
    <s v="&gt;15 jaar"/>
    <s v="Stenen stapelmuur."/>
    <s v="Ja"/>
    <d v="2022-08-02T07:20:20"/>
    <s v="r.thijssen"/>
    <d v="2022-08-04T10:02:16"/>
    <s v="r.geerts@terranostra.nu"/>
    <s v="12 -15 m"/>
    <s v="Ja"/>
    <s v="Nee"/>
    <s v="Ja"/>
    <s v="Nee"/>
    <s v="Ja"/>
    <s v="Ja"/>
    <s v="Nee"/>
    <m/>
    <m/>
    <s v="Nee"/>
    <m/>
    <x v="0"/>
  </r>
  <r>
    <n v="2114"/>
    <s v="BTZ.0188"/>
    <s v="BTZ.0188"/>
    <s v="Robinia pseudoacacia"/>
    <s v="Witte acacia"/>
    <m/>
    <x v="62"/>
    <n v="12"/>
    <n v="11.833600000000001"/>
    <m/>
    <m/>
    <m/>
    <s v="30 - 40"/>
    <s v="Beplanting"/>
    <s v="Matig"/>
    <s v="Matig"/>
    <x v="1"/>
    <s v="Conditie, plantverband"/>
    <m/>
    <m/>
    <m/>
    <n v="135896.89300000301"/>
    <n v="453681.94099999999"/>
    <s v="384"/>
    <s v="5-10 jaar"/>
    <s v="Stenen stapelmuur."/>
    <s v="Ja"/>
    <d v="2022-08-02T07:20:20"/>
    <s v="r.thijssen"/>
    <d v="2022-08-04T10:02:16"/>
    <s v="r.geerts@terranostra.nu"/>
    <s v="12 -15 m"/>
    <s v="Ja"/>
    <s v="Nee"/>
    <s v="Ja"/>
    <s v="Nee"/>
    <s v="Ja"/>
    <s v="Ja"/>
    <s v="Nee"/>
    <m/>
    <m/>
    <s v="Nee"/>
    <m/>
    <x v="0"/>
  </r>
  <r>
    <n v="2115"/>
    <s v="BTZ.0190"/>
    <s v="BTZ.0190"/>
    <s v="Betula pubescens"/>
    <s v="Gewone berk"/>
    <m/>
    <x v="23"/>
    <n v="6"/>
    <n v="4"/>
    <m/>
    <m/>
    <m/>
    <s v="20 - 30"/>
    <s v="Beplanting"/>
    <s v="Redelijk"/>
    <s v="Goed"/>
    <x v="1"/>
    <s v="Soort, plantverband"/>
    <m/>
    <m/>
    <m/>
    <n v="135892.126000002"/>
    <n v="453680.74900000199"/>
    <s v="385"/>
    <s v="&gt;15 jaar"/>
    <s v="Stenen stapelmuur."/>
    <s v="Ja"/>
    <d v="2022-08-02T07:20:20"/>
    <s v="r.thijssen"/>
    <d v="2022-08-05T14:16:46"/>
    <s v="r.geerts@terranostra.nu"/>
    <s v="9 -12 m"/>
    <s v="Nee"/>
    <s v="Ja"/>
    <s v="Ja"/>
    <s v="Nee"/>
    <s v="Ja"/>
    <s v="Ja"/>
    <s v="Ja"/>
    <m/>
    <m/>
    <s v="Nee"/>
    <m/>
    <x v="0"/>
  </r>
  <r>
    <n v="2116"/>
    <s v="BTZ.0191"/>
    <s v="BTZ.0191"/>
    <s v="Robinia pseudoacacia"/>
    <s v="Witte acacia"/>
    <m/>
    <x v="60"/>
    <n v="12"/>
    <n v="14.137600000000001"/>
    <m/>
    <m/>
    <m/>
    <s v="30 - 40"/>
    <s v="Beplanting"/>
    <s v="Matig"/>
    <s v="Matig"/>
    <x v="1"/>
    <s v="Conditie, plantverband"/>
    <m/>
    <m/>
    <m/>
    <n v="135903.50300000201"/>
    <n v="453679.16"/>
    <s v="386"/>
    <s v="&gt;15 jaar"/>
    <s v="Stenen stapelmuur."/>
    <s v="Ja"/>
    <d v="2022-08-02T07:20:20"/>
    <s v="r.thijssen"/>
    <d v="2022-08-04T10:02:16"/>
    <s v="r.geerts@terranostra.nu"/>
    <s v="12 -15 m"/>
    <s v="Ja"/>
    <s v="Nee"/>
    <s v="Ja"/>
    <s v="Nee"/>
    <s v="Ja"/>
    <s v="Ja"/>
    <s v="Nee"/>
    <m/>
    <m/>
    <s v="Nee"/>
    <m/>
    <x v="0"/>
  </r>
  <r>
    <n v="2117"/>
    <s v="BTZ.0192"/>
    <s v="BTZ.0192"/>
    <s v="Betula pubescens"/>
    <s v="Gewone berk"/>
    <m/>
    <x v="49"/>
    <n v="6"/>
    <n v="1.6384000000000001"/>
    <m/>
    <m/>
    <m/>
    <s v="20 - 30"/>
    <s v="Beplanting"/>
    <s v="Dood"/>
    <s v="Slecht"/>
    <x v="1"/>
    <s v="Dood"/>
    <m/>
    <m/>
    <m/>
    <n v="135891.98100000201"/>
    <n v="453666.84400000097"/>
    <s v="387"/>
    <s v="Dood"/>
    <m/>
    <s v="Ja"/>
    <d v="2022-08-02T07:20:20"/>
    <s v="r.thijssen"/>
    <d v="2022-08-04T11:02:10"/>
    <s v="r.geerts@terranostra.nu"/>
    <s v="6 - 9 m"/>
    <s v="Nee"/>
    <s v="Nee"/>
    <s v="Ja"/>
    <s v="Nee"/>
    <s v="Ja"/>
    <s v="Ja"/>
    <s v="Ja"/>
    <m/>
    <m/>
    <s v="Nee"/>
    <m/>
    <x v="0"/>
  </r>
  <r>
    <n v="2118"/>
    <s v="BTZ.0193"/>
    <s v="BTZ.0193"/>
    <s v="Betula pubescens"/>
    <s v="Gewone berk"/>
    <m/>
    <x v="21"/>
    <n v="10"/>
    <n v="4.6656000000000004"/>
    <m/>
    <m/>
    <m/>
    <s v="20 - 30"/>
    <s v="Beplanting"/>
    <s v="Dood"/>
    <s v="Slecht"/>
    <x v="1"/>
    <s v="Dood"/>
    <m/>
    <m/>
    <m/>
    <n v="135893.18100000199"/>
    <n v="453657.46400000202"/>
    <s v="388"/>
    <s v="5-10 jaar"/>
    <m/>
    <s v="Ja"/>
    <d v="2022-08-02T07:20:20"/>
    <s v="r.thijssen"/>
    <d v="2022-08-04T11:04:02"/>
    <s v="r.geerts@terranostra.nu"/>
    <s v="9 -12 m"/>
    <s v="Nee"/>
    <s v="Nee"/>
    <s v="Ja"/>
    <s v="Nee"/>
    <s v="Ja"/>
    <s v="Ja"/>
    <s v="Ja"/>
    <m/>
    <m/>
    <s v="Nee"/>
    <m/>
    <x v="0"/>
  </r>
  <r>
    <n v="2119"/>
    <s v="BTZ.0194"/>
    <s v="BTZ.0194"/>
    <s v="Betula pubescens"/>
    <s v="Gewone berk"/>
    <m/>
    <x v="74"/>
    <n v="10"/>
    <n v="3.0975999999999999"/>
    <m/>
    <m/>
    <m/>
    <s v="20 - 30"/>
    <s v="Beplanting"/>
    <s v="Dood"/>
    <s v="Slecht"/>
    <x v="1"/>
    <s v="Dood"/>
    <m/>
    <m/>
    <m/>
    <n v="135889.967"/>
    <n v="453661.004000001"/>
    <s v="389"/>
    <s v="Dood"/>
    <m/>
    <s v="Ja"/>
    <d v="2022-08-02T07:20:20"/>
    <s v="r.thijssen"/>
    <d v="2022-08-04T11:03:27"/>
    <s v="r.geerts@terranostra.nu"/>
    <s v="6 - 9 m"/>
    <s v="Nee"/>
    <s v="Nee"/>
    <s v="Ja"/>
    <s v="Nee"/>
    <s v="Ja"/>
    <s v="Ja"/>
    <s v="Ja"/>
    <m/>
    <m/>
    <s v="Nee"/>
    <m/>
    <x v="0"/>
  </r>
  <r>
    <n v="2120"/>
    <s v="BTZ.0195"/>
    <s v="BTZ.0195"/>
    <s v="Corylus avellana"/>
    <s v="Hazelaar"/>
    <m/>
    <x v="40"/>
    <n v="4"/>
    <n v="1.2544"/>
    <m/>
    <m/>
    <m/>
    <s v="20 - 30"/>
    <s v="Beplanting"/>
    <s v="Matig"/>
    <s v="Matig"/>
    <x v="1"/>
    <s v="Conditie, plantverband"/>
    <m/>
    <m/>
    <m/>
    <n v="135889.208000001"/>
    <n v="453663.640000001"/>
    <s v="390"/>
    <s v="&gt;15 jaar"/>
    <s v="Stenen stapelmuur. Heesters en zaailingen."/>
    <s v="Ja"/>
    <d v="2022-08-02T07:20:20"/>
    <s v="r.thijssen"/>
    <d v="2022-08-04T11:02:56"/>
    <s v="r.geerts@terranostra.nu"/>
    <s v="6 - 9 m"/>
    <s v="Ja"/>
    <s v="Nee"/>
    <s v="Ja"/>
    <s v="Nee"/>
    <s v="Ja"/>
    <s v="Ja"/>
    <s v="Ja"/>
    <m/>
    <m/>
    <s v="Nee"/>
    <m/>
    <x v="0"/>
  </r>
  <r>
    <n v="2121"/>
    <s v="BTZ.0196"/>
    <s v="BTZ.0196"/>
    <s v="Robinia pseudoacacia"/>
    <s v="Witte acacia"/>
    <m/>
    <x v="62"/>
    <n v="12"/>
    <n v="11.833600000000001"/>
    <m/>
    <m/>
    <m/>
    <s v="30 - 40"/>
    <s v="Beplanting"/>
    <s v="Redelijk"/>
    <s v="Redelijk"/>
    <x v="1"/>
    <s v="Plantverband"/>
    <m/>
    <m/>
    <m/>
    <n v="135909.79500000199"/>
    <n v="453675.99200000201"/>
    <s v="391"/>
    <s v="&gt;15 jaar"/>
    <s v="10 KV op 0,2 m van kluithart. Stenen stapelmuur."/>
    <s v="Ja"/>
    <d v="2022-08-02T07:20:20"/>
    <s v="r.thijssen"/>
    <d v="2022-08-04T10:01:02"/>
    <s v="r.geerts@terranostra.nu"/>
    <s v="12 -15 m"/>
    <s v="Ja"/>
    <s v="Ja"/>
    <s v="Ja"/>
    <s v="Nee"/>
    <s v="Nee"/>
    <s v="Ja"/>
    <s v="Nee"/>
    <m/>
    <m/>
    <s v="Nee"/>
    <m/>
    <x v="0"/>
  </r>
  <r>
    <n v="2122"/>
    <s v="BTZ.0197"/>
    <s v="BTZ.0197"/>
    <s v="Prunus subhirtella 'Autumnalis Rosea'"/>
    <s v="Sierkers"/>
    <m/>
    <x v="40"/>
    <n v="6"/>
    <n v="1.2544"/>
    <m/>
    <m/>
    <m/>
    <s v="20 - 30"/>
    <s v="Beplanting"/>
    <s v="Goed"/>
    <s v="Goed"/>
    <x v="1"/>
    <s v="Soort"/>
    <m/>
    <m/>
    <m/>
    <n v="135910.80600000199"/>
    <n v="453670.24900000199"/>
    <s v="392"/>
    <s v="&gt;15 jaar"/>
    <m/>
    <s v="Ja"/>
    <d v="2022-08-02T07:20:20"/>
    <s v="r.thijssen"/>
    <d v="2022-08-04T10:00:10"/>
    <s v="r.geerts@terranostra.nu"/>
    <s v="0 - 6 m"/>
    <s v="Nee"/>
    <s v="Ja"/>
    <s v="Ja"/>
    <s v="Ja"/>
    <s v="Ja"/>
    <s v="Ja"/>
    <s v="Ja"/>
    <m/>
    <m/>
    <s v="Nee"/>
    <m/>
    <x v="0"/>
  </r>
  <r>
    <n v="2123"/>
    <s v="BTZ.0198"/>
    <s v="BTZ.0198"/>
    <s v="Robinia pseudoacacia"/>
    <s v="Witte acacia"/>
    <m/>
    <x v="12"/>
    <n v="12"/>
    <n v="10.24"/>
    <m/>
    <m/>
    <m/>
    <s v="30 - 40"/>
    <s v="Beplanting"/>
    <s v="Matig"/>
    <s v="Matig"/>
    <x v="1"/>
    <s v="Conditie, plantverband"/>
    <s v="10 kv hart kluit"/>
    <m/>
    <m/>
    <n v="135922.94500000001"/>
    <n v="453669.48600000102"/>
    <s v="393"/>
    <s v="&gt;15 jaar"/>
    <s v="10 KV op 0,3 m van kluithart. Stenen stapelmuur."/>
    <s v="Ja"/>
    <d v="2022-08-02T07:20:20"/>
    <s v="r.thijssen"/>
    <d v="2022-08-04T09:59:12"/>
    <s v="r.geerts@terranostra.nu"/>
    <s v="12 -15 m"/>
    <s v="Ja"/>
    <s v="Nee"/>
    <s v="Ja"/>
    <s v="Nee"/>
    <s v="Nee"/>
    <s v="Ja"/>
    <s v="Nee"/>
    <m/>
    <m/>
    <s v="Nee"/>
    <m/>
    <x v="0"/>
  </r>
  <r>
    <n v="2124"/>
    <s v="BTZ.0199"/>
    <s v="BTZ.0199"/>
    <s v="Robinia pseudoacacia"/>
    <s v="Witte acacia"/>
    <m/>
    <x v="9"/>
    <n v="12"/>
    <n v="12.96"/>
    <m/>
    <m/>
    <m/>
    <s v="30 - 40"/>
    <s v="Beplanting"/>
    <s v="Matig"/>
    <s v="Matig"/>
    <x v="1"/>
    <s v="Conditie, plantverband"/>
    <s v="10 kv hart kluit"/>
    <m/>
    <m/>
    <n v="135929.95100000099"/>
    <n v="453665.83800000302"/>
    <s v="394"/>
    <s v="&gt;15 jaar"/>
    <s v="10 KV op 0,2 m van kluithart. Stenen stapelmuur."/>
    <s v="Ja"/>
    <d v="2022-08-02T07:20:20"/>
    <s v="r.thijssen"/>
    <d v="2022-08-04T09:58:45"/>
    <s v="r.geerts@terranostra.nu"/>
    <s v="12 -15 m"/>
    <s v="Ja"/>
    <s v="Nee"/>
    <s v="Ja"/>
    <s v="Nee"/>
    <s v="Nee"/>
    <s v="Ja"/>
    <s v="Nee"/>
    <m/>
    <m/>
    <s v="Nee"/>
    <m/>
    <x v="0"/>
  </r>
  <r>
    <n v="2125"/>
    <s v="BTZ.0200"/>
    <s v="BTZ.0200"/>
    <s v="Acer campestre"/>
    <s v="Veldesdoorn"/>
    <m/>
    <x v="39"/>
    <n v="4"/>
    <n v="1.44"/>
    <m/>
    <m/>
    <m/>
    <s v="20 - 30"/>
    <s v="Beplanting"/>
    <s v="Redelijk"/>
    <s v="Matig"/>
    <x v="1"/>
    <s v="Plantverband"/>
    <s v="10 kv rand kluit"/>
    <m/>
    <m/>
    <n v="135937.5"/>
    <n v="453662.58800000302"/>
    <s v="395"/>
    <s v="&gt;15 jaar"/>
    <s v="Rand kluit op 10 KV."/>
    <s v="Ja"/>
    <d v="2022-08-02T07:20:20"/>
    <s v="r.thijssen"/>
    <d v="2022-08-04T09:54:37"/>
    <s v="r.geerts@terranostra.nu"/>
    <s v="6 - 9 m"/>
    <s v="Ja"/>
    <s v="Ja"/>
    <s v="Ja"/>
    <s v="Nee"/>
    <s v="Nee"/>
    <s v="Ja"/>
    <s v="Ja"/>
    <m/>
    <m/>
    <s v="Nee"/>
    <m/>
    <x v="0"/>
  </r>
  <r>
    <n v="2126"/>
    <s v="BTZ.0201"/>
    <s v="BTZ.0201"/>
    <s v="Acer campestre"/>
    <s v="Veldesdoorn"/>
    <m/>
    <x v="39"/>
    <n v="4"/>
    <n v="1.44"/>
    <m/>
    <m/>
    <m/>
    <s v="20 - 30"/>
    <s v="Beplanting"/>
    <s v="Redelijk"/>
    <s v="Matig"/>
    <x v="1"/>
    <s v="Plantverband"/>
    <s v="10 kv rand kluit"/>
    <m/>
    <m/>
    <n v="135939.41400000101"/>
    <n v="453661.79300000099"/>
    <s v="396"/>
    <s v="&gt;15 jaar"/>
    <s v="Rand kluit op 10 KV."/>
    <s v="Ja"/>
    <d v="2022-08-02T07:20:20"/>
    <s v="r.thijssen"/>
    <d v="2022-08-04T09:54:37"/>
    <s v="r.geerts@terranostra.nu"/>
    <s v="6 - 9 m"/>
    <s v="Ja"/>
    <s v="Ja"/>
    <s v="Ja"/>
    <s v="Nee"/>
    <s v="Nee"/>
    <s v="Ja"/>
    <s v="Ja"/>
    <m/>
    <m/>
    <s v="Nee"/>
    <m/>
    <x v="0"/>
  </r>
  <r>
    <n v="2127"/>
    <s v="BTZ.0202"/>
    <s v="BTZ.0202"/>
    <s v="Acer campestre"/>
    <s v="Veldesdoorn"/>
    <m/>
    <x v="75"/>
    <n v="4"/>
    <n v="1.8495999999999999"/>
    <m/>
    <m/>
    <m/>
    <s v="20 - 30"/>
    <s v="Beplanting"/>
    <s v="Redelijk"/>
    <s v="Matig"/>
    <x v="1"/>
    <s v="Plantverband"/>
    <s v="10 kv hart kluit"/>
    <m/>
    <m/>
    <n v="135941.32800000199"/>
    <n v="453660.52900000301"/>
    <s v="397"/>
    <s v="&gt;15 jaar"/>
    <s v="Kluit op 10 KV."/>
    <s v="Ja"/>
    <d v="2022-08-02T07:20:20"/>
    <s v="r.thijssen"/>
    <d v="2022-08-04T09:54:37"/>
    <s v="r.geerts@terranostra.nu"/>
    <s v="6 - 9 m"/>
    <s v="Ja"/>
    <s v="Ja"/>
    <s v="Ja"/>
    <s v="Nee"/>
    <s v="Nee"/>
    <s v="Ja"/>
    <s v="Ja"/>
    <m/>
    <m/>
    <s v="Nee"/>
    <m/>
    <x v="0"/>
  </r>
  <r>
    <n v="2128"/>
    <s v="BTZ.0203"/>
    <s v="BTZ.0203"/>
    <s v="Acer campestre"/>
    <s v="Veldesdoorn"/>
    <m/>
    <x v="39"/>
    <n v="4"/>
    <n v="1.44"/>
    <m/>
    <m/>
    <m/>
    <s v="20 - 30"/>
    <s v="Beplanting"/>
    <s v="Redelijk"/>
    <s v="Matig"/>
    <x v="1"/>
    <s v="Plantverband"/>
    <s v="10 kv in kluit"/>
    <m/>
    <m/>
    <n v="135943.20600000001"/>
    <n v="453659.48200000101"/>
    <s v="398"/>
    <s v="&gt;15 jaar"/>
    <s v="Kluit op 10 KV."/>
    <s v="Ja"/>
    <d v="2022-08-02T07:20:20"/>
    <s v="r.thijssen"/>
    <d v="2022-08-04T09:54:37"/>
    <s v="r.geerts@terranostra.nu"/>
    <s v="6 - 9 m"/>
    <s v="Ja"/>
    <s v="Ja"/>
    <s v="Ja"/>
    <s v="Nee"/>
    <s v="Nee"/>
    <s v="Ja"/>
    <s v="Ja"/>
    <m/>
    <m/>
    <s v="Nee"/>
    <m/>
    <x v="0"/>
  </r>
  <r>
    <n v="2129"/>
    <s v="BTZ.0204"/>
    <s v="BTZ.0204"/>
    <s v="Acer campestre"/>
    <s v="Veldesdoorn"/>
    <m/>
    <x v="75"/>
    <n v="6"/>
    <n v="1.8495999999999999"/>
    <m/>
    <m/>
    <m/>
    <s v="20 - 30"/>
    <s v="Beplanting"/>
    <s v="Redelijk"/>
    <s v="Matig"/>
    <x v="1"/>
    <s v="Plantverband"/>
    <s v="10 kv in kluit"/>
    <m/>
    <m/>
    <n v="135944.687000003"/>
    <n v="453658.94000000099"/>
    <s v="399"/>
    <s v="&gt;15 jaar"/>
    <s v="Kluit op 10 KV."/>
    <s v="Ja"/>
    <d v="2022-08-02T07:20:20"/>
    <s v="r.thijssen"/>
    <d v="2022-08-04T09:55:12"/>
    <s v="r.geerts@terranostra.nu"/>
    <s v="6 - 9 m"/>
    <s v="Ja"/>
    <s v="Ja"/>
    <s v="Ja"/>
    <s v="Nee"/>
    <s v="Nee"/>
    <s v="Ja"/>
    <s v="Ja"/>
    <m/>
    <m/>
    <s v="Nee"/>
    <m/>
    <x v="0"/>
  </r>
  <r>
    <n v="1645"/>
    <m/>
    <s v="TN_7"/>
    <s v="Tilia x europaea"/>
    <s v="Hollandse linde"/>
    <n v="1"/>
    <x v="41"/>
    <n v="3"/>
    <n v="0.31359999999999999"/>
    <s v="8 x de stamdiameter"/>
    <n v="10.663599999999999"/>
    <n v="10.35"/>
    <s v="10-20"/>
    <s v="Verharding"/>
    <s v="Matig"/>
    <s v="Matig"/>
    <x v="3"/>
    <m/>
    <s v="Verdroogt"/>
    <m/>
    <m/>
    <n v="135841.367400002"/>
    <n v="453278.15130000201"/>
    <s v="666"/>
    <s v="10-15 jaar"/>
    <s v="Niet verdrogen!"/>
    <m/>
    <d v="2022-08-02T07:20:20"/>
    <s v="r.thijssen"/>
    <d v="2022-08-05T14:11:57"/>
    <s v="r.geerts@terranostra.nu"/>
    <s v="0 - 6 m"/>
    <s v="Ja"/>
    <s v="Ja"/>
    <s v="Ja"/>
    <s v="Ja"/>
    <s v="Ja"/>
    <s v="Ja"/>
    <s v="Ja"/>
    <m/>
    <m/>
    <s v="Nee"/>
    <m/>
    <x v="0"/>
  </r>
  <r>
    <n v="2131"/>
    <s v="BTZ.0206"/>
    <s v="BTZ.0206"/>
    <s v="Robinia pseudoacacia"/>
    <s v="Witte acacia"/>
    <m/>
    <x v="10"/>
    <n v="10"/>
    <n v="11.2896"/>
    <m/>
    <m/>
    <m/>
    <s v="30 - 40"/>
    <s v="Beplanting"/>
    <s v="Matig"/>
    <s v="Matig"/>
    <x v="1"/>
    <s v="Conditie, plantverband"/>
    <s v="10 kv hart kluit"/>
    <m/>
    <m/>
    <n v="135949.04800000001"/>
    <n v="453656.53800000303"/>
    <s v="401"/>
    <s v="&gt;15 jaar"/>
    <s v="10 KV op 0,2 m van kluithart."/>
    <s v="Ja"/>
    <d v="2022-08-02T07:20:20"/>
    <s v="r.thijssen"/>
    <d v="2022-08-04T09:56:22"/>
    <s v="r.geerts@terranostra.nu"/>
    <s v="12 -15 m"/>
    <s v="Ja"/>
    <s v="Nee"/>
    <s v="Ja"/>
    <s v="Nee"/>
    <s v="Nee"/>
    <s v="Ja"/>
    <s v="Nee"/>
    <m/>
    <m/>
    <s v="Nee"/>
    <m/>
    <x v="0"/>
  </r>
  <r>
    <n v="2132"/>
    <s v="BTZ.0207"/>
    <s v="BTZ.0207"/>
    <s v="Acer campestre"/>
    <s v="Veldesdoorn"/>
    <m/>
    <x v="3"/>
    <n v="8"/>
    <n v="6.5536000000000003"/>
    <m/>
    <m/>
    <m/>
    <s v="30 - 40"/>
    <s v="Beplanting"/>
    <s v="Redelijk"/>
    <s v="Redelijk"/>
    <x v="1"/>
    <s v="Plantverband"/>
    <s v="Telecom hart klu"/>
    <m/>
    <m/>
    <n v="135947.78400000199"/>
    <n v="453650.90400000301"/>
    <s v="402"/>
    <s v="&gt;15 jaar"/>
    <s v="Telecom in kluit op 0,3 m"/>
    <s v="Ja"/>
    <d v="2022-08-02T07:20:20"/>
    <s v="r.thijssen"/>
    <d v="2022-08-04T09:51:41"/>
    <s v="r.geerts@terranostra.nu"/>
    <s v="9 -12 m"/>
    <s v="Ja"/>
    <s v="Ja"/>
    <s v="Ja"/>
    <s v="Ja"/>
    <s v="Nee"/>
    <s v="Ja"/>
    <s v="Ja"/>
    <m/>
    <m/>
    <s v="Nee"/>
    <m/>
    <x v="0"/>
  </r>
  <r>
    <n v="2133"/>
    <s v="BTZ.0208"/>
    <s v="BTZ.0208"/>
    <s v="Acer campestre"/>
    <s v="Veldesdoorn"/>
    <m/>
    <x v="74"/>
    <n v="4"/>
    <n v="3.0975999999999999"/>
    <m/>
    <m/>
    <m/>
    <s v="20 - 30"/>
    <s v="Beplanting"/>
    <s v="Redelijk"/>
    <s v="Redelijk"/>
    <x v="1"/>
    <s v="LS in hart kluit"/>
    <s v="Waterl in hart k"/>
    <m/>
    <s v="Plantverband"/>
    <n v="135950.276000001"/>
    <n v="453649.49500000098"/>
    <s v="403"/>
    <s v="&gt;15 jaar"/>
    <s v="Op waterleiding en laagspanning mantelbuis"/>
    <s v="Ja"/>
    <d v="2022-08-02T07:20:20"/>
    <s v="r.thijssen"/>
    <d v="2022-08-04T09:51:02"/>
    <s v="r.geerts@terranostra.nu"/>
    <s v="9 -12 m"/>
    <s v="Ja"/>
    <s v="Ja"/>
    <s v="Ja"/>
    <s v="Ja"/>
    <s v="Nee"/>
    <s v="Ja"/>
    <s v="Ja"/>
    <m/>
    <m/>
    <s v="Nee"/>
    <m/>
    <x v="0"/>
  </r>
  <r>
    <n v="2134"/>
    <s v="BTZ.0209"/>
    <s v="BTZ.0209"/>
    <s v="Acer campestre"/>
    <s v="Veldesdoorn"/>
    <m/>
    <x v="18"/>
    <n v="8"/>
    <n v="5.76"/>
    <m/>
    <m/>
    <m/>
    <s v="30 - 40"/>
    <s v="Beplanting"/>
    <s v="Redelijk"/>
    <s v="Redelijk"/>
    <x v="1"/>
    <s v="Plantverband"/>
    <s v="LS in kluit"/>
    <m/>
    <m/>
    <n v="135955.296"/>
    <n v="453652.24000000203"/>
    <s v="404"/>
    <s v="&gt;15 jaar"/>
    <s v="Rand kluit op laagspanning 400 v op 85 cm noord en 1,05 m oost. Telecom op 1 m zuid"/>
    <s v="Ja"/>
    <d v="2022-08-02T07:20:20"/>
    <s v="r.thijssen"/>
    <d v="2022-08-04T09:48:33"/>
    <s v="r.geerts@terranostra.nu"/>
    <s v="9 -12 m"/>
    <s v="Ja"/>
    <s v="Ja"/>
    <s v="Ja"/>
    <s v="Nee"/>
    <s v="Nee"/>
    <s v="Ja"/>
    <s v="Ja"/>
    <m/>
    <m/>
    <s v="Nee"/>
    <m/>
    <x v="0"/>
  </r>
  <r>
    <n v="2135"/>
    <s v="BTZ.0211"/>
    <s v="BTZ.0211"/>
    <s v="Acer campestre"/>
    <s v="Veldesdoorn"/>
    <m/>
    <x v="24"/>
    <n v="8"/>
    <n v="3.6863999999999999"/>
    <m/>
    <m/>
    <m/>
    <s v="20 - 30"/>
    <s v="Beplanting"/>
    <s v="Redelijk"/>
    <s v="Redelijk"/>
    <x v="1"/>
    <s v="Plantverband"/>
    <s v="Telecom hart klu"/>
    <m/>
    <m/>
    <n v="135952.94900000101"/>
    <n v="453651.265000001"/>
    <s v="405"/>
    <s v="&gt;15 jaar"/>
    <s v="Telecom op 20 cm"/>
    <s v="Ja"/>
    <d v="2022-08-02T07:20:20"/>
    <s v="r.thijssen"/>
    <d v="2022-08-04T09:48:33"/>
    <s v="r.geerts@terranostra.nu"/>
    <s v="9 -12 m"/>
    <s v="Ja"/>
    <s v="Ja"/>
    <s v="Ja"/>
    <s v="Nee"/>
    <s v="Nee"/>
    <s v="Ja"/>
    <s v="Ja"/>
    <m/>
    <m/>
    <s v="Nee"/>
    <m/>
    <x v="0"/>
  </r>
  <r>
    <n v="2136"/>
    <s v="BTZ.0212"/>
    <s v="BTZ.0212"/>
    <s v="Robinia pseudoacacia"/>
    <s v="Witte acacia"/>
    <m/>
    <x v="12"/>
    <n v="12"/>
    <n v="10.24"/>
    <m/>
    <m/>
    <m/>
    <s v="30 - 40"/>
    <s v="Beplanting"/>
    <s v="Redelijk"/>
    <s v="Redelijk"/>
    <x v="1"/>
    <s v="10 kv in kluit"/>
    <s v="Plantverband"/>
    <m/>
    <m/>
    <n v="135964.470000003"/>
    <n v="453649.35100000002"/>
    <s v="406"/>
    <s v="&gt;15 jaar"/>
    <s v="10 KV op 0,2 m van kluithart."/>
    <s v="Ja"/>
    <d v="2022-08-02T07:20:20"/>
    <s v="r.thijssen"/>
    <d v="2022-08-04T09:43:49"/>
    <s v="r.geerts@terranostra.nu"/>
    <s v="9 -12 m"/>
    <s v="Ja"/>
    <s v="Ja"/>
    <s v="Ja"/>
    <s v="Nee"/>
    <s v="Nee"/>
    <s v="Ja"/>
    <s v="Nee"/>
    <m/>
    <m/>
    <s v="Nee"/>
    <m/>
    <x v="0"/>
  </r>
  <r>
    <n v="1646"/>
    <m/>
    <s v="TN_8"/>
    <s v="Tilia x europaea"/>
    <s v="Hollandse linde"/>
    <n v="1"/>
    <x v="41"/>
    <n v="3"/>
    <n v="0.31359999999999999"/>
    <s v="8 x de stamdiameter"/>
    <n v="10.663599999999999"/>
    <n v="10.35"/>
    <s v="10-20"/>
    <s v="Verharding"/>
    <s v="Redelijk"/>
    <s v="Goed"/>
    <x v="3"/>
    <m/>
    <m/>
    <m/>
    <m/>
    <n v="135839.70069999999"/>
    <n v="453289.56579999998"/>
    <s v="663"/>
    <s v="&gt;15 jaar"/>
    <m/>
    <m/>
    <d v="2022-08-02T07:20:20"/>
    <s v="r.thijssen"/>
    <d v="2022-08-05T14:11:57"/>
    <s v="r.geerts@terranostra.nu"/>
    <s v="0 - 6 m"/>
    <s v="Ja"/>
    <s v="Ja"/>
    <s v="Ja"/>
    <s v="Ja"/>
    <s v="Ja"/>
    <s v="Ja"/>
    <s v="Ja"/>
    <m/>
    <m/>
    <s v="Nee"/>
    <m/>
    <x v="0"/>
  </r>
  <r>
    <n v="1647"/>
    <m/>
    <s v="TN_9"/>
    <s v="Tilia x europaea"/>
    <s v="Hollandse linde"/>
    <n v="1"/>
    <x v="41"/>
    <n v="3"/>
    <n v="0.31359999999999999"/>
    <s v="8 x de stamdiameter"/>
    <n v="10.663599999999999"/>
    <n v="10.35"/>
    <s v="10-20"/>
    <s v="Verharding"/>
    <s v="Redelijk"/>
    <s v="Goed"/>
    <x v="3"/>
    <m/>
    <m/>
    <m/>
    <m/>
    <n v="135839.24640000201"/>
    <n v="453292.48650000198"/>
    <s v="705"/>
    <s v="&gt;15 jaar"/>
    <m/>
    <m/>
    <d v="2022-08-02T07:20:20"/>
    <s v="r.thijssen"/>
    <d v="2022-08-05T14:11:57"/>
    <s v="r.geerts@terranostra.nu"/>
    <s v="0 - 6 m"/>
    <s v="Ja"/>
    <s v="Ja"/>
    <s v="Ja"/>
    <s v="Ja"/>
    <s v="Ja"/>
    <s v="Ja"/>
    <s v="Ja"/>
    <m/>
    <m/>
    <s v="Nee"/>
    <m/>
    <x v="0"/>
  </r>
  <r>
    <n v="1648"/>
    <m/>
    <s v="TN_10"/>
    <s v="Tilia x europaea"/>
    <s v="Hollandse linde"/>
    <n v="1"/>
    <x v="41"/>
    <n v="3"/>
    <n v="0.31359999999999999"/>
    <s v="8 x de stamdiameter"/>
    <n v="10.663599999999999"/>
    <n v="10.35"/>
    <s v="10-20"/>
    <s v="Verharding"/>
    <s v="Redelijk"/>
    <s v="Goed"/>
    <x v="3"/>
    <m/>
    <m/>
    <m/>
    <m/>
    <n v="135837.33800000299"/>
    <n v="453303.55090000102"/>
    <s v="676"/>
    <s v="&gt;15 jaar"/>
    <m/>
    <m/>
    <d v="2022-08-02T07:20:20"/>
    <s v="r.thijssen"/>
    <d v="2022-08-05T14:11:57"/>
    <s v="r.geerts@terranostra.nu"/>
    <s v="0 - 6 m"/>
    <s v="Ja"/>
    <s v="Ja"/>
    <s v="Ja"/>
    <s v="Ja"/>
    <s v="Ja"/>
    <s v="Ja"/>
    <s v="Ja"/>
    <m/>
    <m/>
    <s v="Nee"/>
    <m/>
    <x v="0"/>
  </r>
  <r>
    <n v="2140"/>
    <s v="BTZ.0218"/>
    <s v="BTZ.0218"/>
    <s v="Platanus x hispanica"/>
    <s v="Gewone plataan"/>
    <m/>
    <x v="34"/>
    <n v="20"/>
    <n v="31.36"/>
    <m/>
    <m/>
    <m/>
    <s v="50 - 60"/>
    <s v="Verharding"/>
    <s v="Redelijk"/>
    <s v="Redelijk"/>
    <x v="1"/>
    <s v="telecom hart kluit"/>
    <m/>
    <m/>
    <m/>
    <n v="135846.06500000099"/>
    <n v="453703.562000003"/>
    <s v="410"/>
    <s v="&gt;15 jaar"/>
    <s v="Telecom op 1,5 m hart kluit noordzijde"/>
    <s v="Ja"/>
    <d v="2022-08-02T07:20:20"/>
    <s v="r.thijssen"/>
    <d v="2022-08-04T10:53:54"/>
    <s v="r.geerts@terranostra.nu"/>
    <s v="18 -24 m"/>
    <s v="Ja"/>
    <s v="Ja"/>
    <s v="Ja"/>
    <s v="Ja"/>
    <s v="Nee"/>
    <s v="Nee"/>
    <s v="Nee"/>
    <m/>
    <m/>
    <s v="Nee"/>
    <m/>
    <x v="0"/>
  </r>
  <r>
    <n v="1649"/>
    <m/>
    <s v="TN_11"/>
    <s v="Tilia x europaea"/>
    <s v="Hollandse linde"/>
    <n v="1"/>
    <x v="41"/>
    <n v="3"/>
    <n v="0.27439999999999998"/>
    <s v="8 x de stamdiameter"/>
    <n v="10.6244"/>
    <n v="10.35"/>
    <s v="10-20"/>
    <s v="Verharding"/>
    <s v="Redelijk"/>
    <s v="Goed"/>
    <x v="3"/>
    <m/>
    <m/>
    <m/>
    <m/>
    <n v="135836.81460000199"/>
    <n v="453307.14330000099"/>
    <s v="693"/>
    <s v="&gt;15 jaar"/>
    <m/>
    <m/>
    <d v="2022-08-02T07:20:20"/>
    <s v="r.thijssen"/>
    <d v="2022-08-05T14:11:57"/>
    <s v="r.geerts@terranostra.nu"/>
    <s v="0 - 6 m"/>
    <s v="Ja"/>
    <s v="Ja"/>
    <s v="Ja"/>
    <s v="Ja"/>
    <s v="Ja"/>
    <s v="Ja"/>
    <s v="Ja"/>
    <m/>
    <m/>
    <s v="Nee"/>
    <m/>
    <x v="0"/>
  </r>
  <r>
    <n v="1650"/>
    <m/>
    <s v="TN_12"/>
    <s v="Tilia x europaea"/>
    <s v="Hollandse linde"/>
    <n v="1"/>
    <x v="41"/>
    <n v="3"/>
    <n v="0.27439999999999998"/>
    <s v="8 x de stamdiameter"/>
    <n v="10.6244"/>
    <n v="10.35"/>
    <s v="10-20"/>
    <s v="Verharding"/>
    <s v="Redelijk"/>
    <s v="Goed"/>
    <x v="3"/>
    <m/>
    <m/>
    <m/>
    <m/>
    <n v="135835.28490000201"/>
    <n v="453318.79599999997"/>
    <s v="681"/>
    <s v="&gt;15 jaar"/>
    <m/>
    <m/>
    <d v="2022-08-02T07:20:20"/>
    <s v="r.thijssen"/>
    <d v="2022-08-05T14:11:57"/>
    <s v="r.geerts@terranostra.nu"/>
    <s v="0 - 6 m"/>
    <s v="Ja"/>
    <s v="Ja"/>
    <s v="Ja"/>
    <s v="Ja"/>
    <s v="Ja"/>
    <s v="Ja"/>
    <s v="Ja"/>
    <m/>
    <m/>
    <s v="Nee"/>
    <m/>
    <x v="0"/>
  </r>
  <r>
    <n v="2143"/>
    <s v="BTZ.0226"/>
    <s v="BTZ.0226"/>
    <s v="Acer pseudoplatanus"/>
    <s v="Gewone esdoorn"/>
    <m/>
    <x v="25"/>
    <n v="8"/>
    <n v="3.3856000000000002"/>
    <m/>
    <m/>
    <m/>
    <s v="20 - 30"/>
    <s v="Verharding"/>
    <s v="Redelijk"/>
    <s v="Redelijk"/>
    <x v="1"/>
    <s v="Plantverband"/>
    <m/>
    <m/>
    <m/>
    <n v="135883.39500000299"/>
    <n v="453687.35100000002"/>
    <s v="413"/>
    <s v="&gt;15 jaar"/>
    <s v="Stenen stapelmuur."/>
    <s v="Ja"/>
    <d v="2022-08-02T07:20:20"/>
    <s v="r.thijssen"/>
    <d v="2022-08-04T10:13:30"/>
    <s v="r.geerts@terranostra.nu"/>
    <s v="9 -12 m"/>
    <s v="Ja"/>
    <s v="Ja"/>
    <s v="Ja"/>
    <s v="Nee"/>
    <s v="Ja"/>
    <s v="Ja"/>
    <s v="Ja"/>
    <m/>
    <s v="Verplanten doet teveel wortelschade buurboom."/>
    <s v="Nee"/>
    <m/>
    <x v="0"/>
  </r>
  <r>
    <n v="2144"/>
    <s v="BTZ.0227"/>
    <s v="BTZ.0227"/>
    <s v="Prunus cerasifera 'Nigra'"/>
    <s v="Sierkers"/>
    <m/>
    <x v="18"/>
    <n v="10"/>
    <n v="5.76"/>
    <m/>
    <m/>
    <m/>
    <s v="20 - 30"/>
    <s v="Verharding"/>
    <s v="Matig"/>
    <s v="Matig"/>
    <x v="1"/>
    <s v="Soortspecifiek"/>
    <m/>
    <s v="meerstammig"/>
    <s v="plakoksel"/>
    <n v="136055.408"/>
    <n v="453508.514000002"/>
    <s v="414"/>
    <s v="&gt;15 jaar"/>
    <m/>
    <m/>
    <d v="2022-08-02T07:20:20"/>
    <s v="r.thijssen"/>
    <d v="2022-08-05T04:09:36"/>
    <s v="r.geerts@terranostra.nu"/>
    <s v="6 - 9 m"/>
    <s v="Nee"/>
    <s v="Nee"/>
    <s v="Ja"/>
    <s v="Ja"/>
    <s v="Nee"/>
    <s v="Ja"/>
    <s v="Nee"/>
    <m/>
    <m/>
    <s v="Nee"/>
    <m/>
    <x v="0"/>
  </r>
  <r>
    <n v="1666"/>
    <m/>
    <s v="TN_28"/>
    <s v="Corylus avellana"/>
    <s v="Hazelaar"/>
    <n v="2"/>
    <x v="50"/>
    <n v="2"/>
    <n v="0.23039999999999999"/>
    <s v="8 x de stamdiameter"/>
    <n v="6.3304000000000009"/>
    <n v="6.1000000000000005"/>
    <s v="10-20"/>
    <s v="Beplanting"/>
    <s v="Goed"/>
    <s v="Goed"/>
    <x v="3"/>
    <m/>
    <m/>
    <m/>
    <m/>
    <n v="135979.212500002"/>
    <n v="453428.277700003"/>
    <s v="702"/>
    <s v="&gt;15 jaar"/>
    <m/>
    <s v="Ja"/>
    <d v="2022-08-02T07:20:20"/>
    <s v="r.thijssen"/>
    <d v="2022-08-04T14:18:19"/>
    <s v="r.geerts@terranostra.nu"/>
    <s v="0 - 6 m"/>
    <s v="Ja"/>
    <s v="Ja"/>
    <s v="Ja"/>
    <s v="Ja"/>
    <s v="Ja"/>
    <s v="Ja"/>
    <s v="Ja"/>
    <m/>
    <m/>
    <s v="Nee"/>
    <m/>
    <x v="0"/>
  </r>
  <r>
    <n v="2145"/>
    <s v="BTZ.0228"/>
    <s v="BTZ.0228"/>
    <s v="Ginkgo biloba"/>
    <s v="Ginkgo"/>
    <n v="1"/>
    <x v="50"/>
    <n v="2"/>
    <n v="0.2016"/>
    <s v="8 x de stamdiameter"/>
    <n v="10.5016"/>
    <n v="10.3"/>
    <s v="0 - 10"/>
    <s v="Gras"/>
    <s v="Goed"/>
    <s v="Goed"/>
    <x v="3"/>
    <s v="recent verplant"/>
    <m/>
    <m/>
    <m/>
    <n v="136055.151000001"/>
    <n v="453485.400000002"/>
    <s v="415"/>
    <s v="&gt;15 jaar"/>
    <m/>
    <m/>
    <d v="2022-08-02T07:20:20"/>
    <s v="r.thijssen"/>
    <d v="2022-08-04T14:30:09"/>
    <s v="r.geerts@terranostra.nu"/>
    <s v="0 - 6 m"/>
    <s v="Ja"/>
    <s v="Ja"/>
    <s v="Ja"/>
    <s v="Ja"/>
    <s v="Ja"/>
    <s v="Ja"/>
    <s v="Ja"/>
    <m/>
    <m/>
    <s v="Nee"/>
    <m/>
    <x v="0"/>
  </r>
  <r>
    <n v="2147"/>
    <s v="BTZ.0230"/>
    <s v="BTZ.0230"/>
    <s v="Ginkgo biloba"/>
    <s v="Ginkgo"/>
    <n v="1"/>
    <x v="50"/>
    <n v="2"/>
    <n v="0.2016"/>
    <s v="8 x de stamdiameter"/>
    <n v="10.5016"/>
    <n v="10.3"/>
    <s v="0 - 10"/>
    <s v="Gras"/>
    <s v="Goed"/>
    <s v="Goed"/>
    <x v="3"/>
    <s v="recent verplant"/>
    <m/>
    <m/>
    <m/>
    <n v="136059.08900000199"/>
    <n v="453458.65200000303"/>
    <s v="417"/>
    <s v="&gt;15 jaar"/>
    <m/>
    <m/>
    <d v="2022-08-02T07:20:20"/>
    <s v="r.thijssen"/>
    <d v="2022-08-04T14:30:09"/>
    <s v="r.geerts@terranostra.nu"/>
    <s v="0 - 6 m"/>
    <s v="Ja"/>
    <s v="Ja"/>
    <s v="Ja"/>
    <s v="Ja"/>
    <s v="Ja"/>
    <s v="Ja"/>
    <s v="Ja"/>
    <m/>
    <m/>
    <s v="Nee"/>
    <m/>
    <x v="0"/>
  </r>
  <r>
    <n v="2148"/>
    <s v="BTZ.0231"/>
    <s v="BTZ.0231"/>
    <s v="Betula pendula"/>
    <s v="Gewone berk"/>
    <m/>
    <x v="59"/>
    <n v="16"/>
    <n v="24.601600000000001"/>
    <m/>
    <m/>
    <m/>
    <s v="30-40"/>
    <s v="Bossage"/>
    <s v="Redelijk"/>
    <s v="Matig"/>
    <x v="1"/>
    <s v="Soort, Plantverb, duizkn"/>
    <s v="kabel hart kluit"/>
    <m/>
    <s v="Japanse duizendknoop volop aanwezig"/>
    <n v="136025.97400000301"/>
    <n v="453623.28700000001"/>
    <s v="418"/>
    <s v="&gt;15 jaar"/>
    <m/>
    <m/>
    <d v="2022-08-02T07:20:20"/>
    <s v="r.thijssen"/>
    <d v="2022-08-04T08:25:55"/>
    <s v="r.geerts@terranostra.nu"/>
    <s v="12 -15 m"/>
    <s v="Nee"/>
    <s v="Ja"/>
    <s v="Ja"/>
    <s v="Nee"/>
    <s v="Nee"/>
    <s v="Ja"/>
    <s v="Nee"/>
    <m/>
    <m/>
    <s v="Ja"/>
    <s v="Noordzijde: doorknippen en uit de kluit trekken van gas."/>
    <x v="0"/>
  </r>
  <r>
    <n v="2149"/>
    <s v="BTZ.0232"/>
    <s v="BTZ.0232"/>
    <s v="Acer pseudoplatanus"/>
    <s v="Gewone esdoorn"/>
    <m/>
    <x v="18"/>
    <n v="8"/>
    <n v="5.76"/>
    <m/>
    <m/>
    <m/>
    <s v="20 - 30"/>
    <s v="Bossage"/>
    <s v="Redelijk"/>
    <s v="Matig"/>
    <x v="1"/>
    <s v="Plantverband"/>
    <m/>
    <m/>
    <m/>
    <n v="136016.551000003"/>
    <n v="453622.676000003"/>
    <s v="419"/>
    <s v="&gt;15 jaar"/>
    <m/>
    <s v="Ja"/>
    <d v="2022-08-02T07:20:20"/>
    <s v="r.thijssen"/>
    <d v="2022-08-05T15:10:38"/>
    <s v="r.geerts@terranostra.nu"/>
    <s v="9 -12 m"/>
    <s v="Ja"/>
    <s v="Ja"/>
    <s v="Ja"/>
    <s v="Nee"/>
    <s v="Nee"/>
    <s v="Ja"/>
    <s v="Ja"/>
    <m/>
    <m/>
    <s v="Nee"/>
    <m/>
    <x v="0"/>
  </r>
  <r>
    <n v="2150"/>
    <s v="BTZ.0233"/>
    <s v="BTZ.0233"/>
    <s v="Acer pseudoplatanus"/>
    <s v="Gewone esdoorn"/>
    <m/>
    <x v="49"/>
    <n v="4"/>
    <n v="1.6384000000000001"/>
    <m/>
    <m/>
    <m/>
    <s v="10 - 20"/>
    <s v="Bossage"/>
    <s v="Redelijk"/>
    <s v="Matig"/>
    <x v="1"/>
    <s v="Plantverband"/>
    <m/>
    <m/>
    <m/>
    <n v="136017.261"/>
    <n v="453620.14200000098"/>
    <s v="420"/>
    <s v="&gt;15 jaar"/>
    <m/>
    <s v="Ja"/>
    <d v="2022-08-02T07:20:20"/>
    <s v="r.thijssen"/>
    <d v="2022-08-05T15:10:38"/>
    <s v="r.geerts@terranostra.nu"/>
    <s v="9 -12 m"/>
    <s v="Ja"/>
    <s v="Ja"/>
    <s v="Ja"/>
    <s v="Nee"/>
    <s v="Ja"/>
    <s v="Ja"/>
    <s v="Ja"/>
    <m/>
    <m/>
    <s v="Nee"/>
    <m/>
    <x v="0"/>
  </r>
  <r>
    <n v="2151"/>
    <s v="BTZ.0234"/>
    <s v="BTZ.0234"/>
    <s v="Acer pseudoplatanus"/>
    <s v="Gewone esdoorn"/>
    <m/>
    <x v="70"/>
    <n v="6"/>
    <n v="2.0735999999999999"/>
    <m/>
    <m/>
    <m/>
    <s v="10 - 20"/>
    <s v="Bossage"/>
    <s v="Redelijk"/>
    <s v="Matig"/>
    <x v="1"/>
    <s v="Plantverband"/>
    <m/>
    <m/>
    <m/>
    <n v="136015.45300000199"/>
    <n v="453616.12000000098"/>
    <s v="421"/>
    <s v="&gt;15 jaar"/>
    <m/>
    <s v="Ja"/>
    <d v="2022-08-02T07:20:20"/>
    <s v="r.thijssen"/>
    <d v="2022-08-05T15:10:38"/>
    <s v="r.geerts@terranostra.nu"/>
    <s v="9 -12 m"/>
    <s v="Ja"/>
    <s v="Ja"/>
    <s v="Ja"/>
    <s v="Nee"/>
    <s v="Ja"/>
    <s v="Ja"/>
    <s v="Ja"/>
    <m/>
    <m/>
    <s v="Nee"/>
    <m/>
    <x v="0"/>
  </r>
  <r>
    <n v="2152"/>
    <s v="BTZ.0235"/>
    <s v="BTZ.0235"/>
    <s v="Acer pseudoplatanus"/>
    <s v="Gewone esdoorn"/>
    <m/>
    <x v="49"/>
    <n v="4"/>
    <n v="1.6384000000000001"/>
    <m/>
    <m/>
    <m/>
    <s v="10 - 20"/>
    <s v="Bossage"/>
    <s v="Redelijk"/>
    <s v="Matig"/>
    <x v="1"/>
    <s v="Plantverband"/>
    <m/>
    <m/>
    <m/>
    <n v="136016.522"/>
    <n v="453613.47200000298"/>
    <s v="422"/>
    <s v="&gt;15 jaar"/>
    <m/>
    <s v="Ja"/>
    <d v="2022-08-02T07:20:20"/>
    <s v="r.thijssen"/>
    <d v="2022-08-05T15:10:38"/>
    <s v="r.geerts@terranostra.nu"/>
    <s v="9 -12 m"/>
    <s v="Ja"/>
    <s v="Ja"/>
    <s v="Ja"/>
    <s v="Nee"/>
    <s v="Ja"/>
    <s v="Ja"/>
    <s v="Ja"/>
    <m/>
    <m/>
    <s v="Nee"/>
    <m/>
    <x v="0"/>
  </r>
  <r>
    <n v="2153"/>
    <s v="BTZ.0236"/>
    <s v="BTZ.0236"/>
    <s v="Acer pseudoplatanus"/>
    <s v="Gewone esdoorn"/>
    <m/>
    <x v="77"/>
    <n v="8"/>
    <n v="2.56"/>
    <m/>
    <m/>
    <m/>
    <s v="20 - 30"/>
    <s v="Bossage"/>
    <s v="Redelijk"/>
    <s v="Matig"/>
    <x v="1"/>
    <s v="Plantverband"/>
    <m/>
    <m/>
    <m/>
    <n v="136016.344000001"/>
    <n v="453612.63200000301"/>
    <s v="423"/>
    <s v="&gt;15 jaar"/>
    <m/>
    <s v="Ja"/>
    <d v="2022-08-02T07:20:20"/>
    <s v="r.thijssen"/>
    <d v="2022-08-05T15:10:38"/>
    <s v="r.geerts@terranostra.nu"/>
    <s v="9 -12 m"/>
    <s v="Ja"/>
    <s v="Ja"/>
    <s v="Ja"/>
    <s v="Nee"/>
    <s v="Ja"/>
    <s v="Ja"/>
    <s v="Ja"/>
    <m/>
    <m/>
    <s v="Nee"/>
    <m/>
    <x v="0"/>
  </r>
  <r>
    <n v="2154"/>
    <s v="BTZ.0237"/>
    <s v="BTZ.0237"/>
    <s v="Salix alba"/>
    <s v="Schietwilg"/>
    <m/>
    <x v="16"/>
    <n v="10"/>
    <n v="6.9695999999999998"/>
    <m/>
    <m/>
    <m/>
    <s v="20 - 30"/>
    <s v="Bossage"/>
    <s v="Redelijk"/>
    <s v="Matig"/>
    <x v="1"/>
    <s v="Soort, plantverband"/>
    <m/>
    <m/>
    <m/>
    <n v="136017.21000000101"/>
    <n v="453611.74099999998"/>
    <s v="424"/>
    <s v="&gt;15 jaar"/>
    <m/>
    <s v="Ja"/>
    <d v="2022-08-02T07:20:20"/>
    <s v="r.thijssen"/>
    <d v="2022-08-04T08:42:41"/>
    <s v="r.geerts@terranostra.nu"/>
    <s v="9 -12 m"/>
    <s v="Nee"/>
    <s v="Ja"/>
    <s v="Ja"/>
    <s v="Nee"/>
    <s v="Ja"/>
    <s v="Ja"/>
    <s v="Nee"/>
    <m/>
    <m/>
    <s v="Nee"/>
    <m/>
    <x v="0"/>
  </r>
  <r>
    <n v="2155"/>
    <s v="BTZ.0238"/>
    <s v="BTZ.0238"/>
    <s v="Salix alba"/>
    <s v="Schietwilg"/>
    <m/>
    <x v="17"/>
    <n v="10"/>
    <n v="6.1504000000000003"/>
    <m/>
    <m/>
    <m/>
    <s v="20 - 30"/>
    <s v="Bossage"/>
    <s v="Redelijk"/>
    <s v="Matig"/>
    <x v="1"/>
    <s v="Soort, plantverband"/>
    <m/>
    <m/>
    <m/>
    <n v="136022.58100000001"/>
    <n v="453612.276000001"/>
    <s v="425"/>
    <s v="&gt;15 jaar"/>
    <m/>
    <s v="Ja"/>
    <d v="2022-08-02T07:20:20"/>
    <s v="r.thijssen"/>
    <d v="2022-08-04T08:37:19"/>
    <s v="r.geerts@terranostra.nu"/>
    <s v="9 -12 m"/>
    <s v="Nee"/>
    <s v="Ja"/>
    <s v="Ja"/>
    <s v="Nee"/>
    <s v="Ja"/>
    <s v="Ja"/>
    <s v="Nee"/>
    <m/>
    <m/>
    <s v="Nee"/>
    <m/>
    <x v="0"/>
  </r>
  <r>
    <n v="2156"/>
    <s v="BTZ.0239"/>
    <s v="BTZ.0239"/>
    <s v="Acer pseudoplatanus"/>
    <s v="Gewone esdoorn"/>
    <m/>
    <x v="49"/>
    <n v="4"/>
    <n v="1.6384000000000001"/>
    <m/>
    <m/>
    <m/>
    <s v="20 - 30"/>
    <s v="Bossage"/>
    <s v="Redelijk"/>
    <s v="Matig"/>
    <x v="1"/>
    <s v="Plantverband"/>
    <m/>
    <m/>
    <m/>
    <n v="136024.516000003"/>
    <n v="453614.36300000199"/>
    <s v="426"/>
    <s v="&gt;15 jaar"/>
    <m/>
    <s v="Ja"/>
    <d v="2022-08-02T07:20:20"/>
    <s v="r.thijssen"/>
    <d v="2022-08-05T15:09:44"/>
    <s v="r.geerts@terranostra.nu"/>
    <s v="9 -12 m"/>
    <s v="Ja"/>
    <s v="Ja"/>
    <s v="Ja"/>
    <s v="Nee"/>
    <s v="Ja"/>
    <s v="Ja"/>
    <s v="Ja"/>
    <m/>
    <m/>
    <s v="Nee"/>
    <m/>
    <x v="0"/>
  </r>
  <r>
    <n v="2157"/>
    <s v="BTZ.0240"/>
    <s v="BTZ.0240"/>
    <s v="Acer pseudoplatanus"/>
    <s v="Gewone esdoorn"/>
    <m/>
    <x v="39"/>
    <n v="4"/>
    <n v="1.44"/>
    <m/>
    <m/>
    <m/>
    <s v="20 - 30"/>
    <s v="Bossage"/>
    <s v="Redelijk"/>
    <s v="Matig"/>
    <x v="1"/>
    <s v="Plantverband"/>
    <m/>
    <m/>
    <m/>
    <n v="136025.28000000099"/>
    <n v="453614.694000002"/>
    <s v="427"/>
    <s v="&gt;15 jaar"/>
    <m/>
    <s v="Ja"/>
    <d v="2022-08-02T07:20:20"/>
    <s v="r.thijssen"/>
    <d v="2022-08-05T15:09:44"/>
    <s v="r.geerts@terranostra.nu"/>
    <s v="9 -12 m"/>
    <s v="Ja"/>
    <s v="Ja"/>
    <s v="Ja"/>
    <s v="Nee"/>
    <s v="Ja"/>
    <s v="Ja"/>
    <s v="Ja"/>
    <m/>
    <m/>
    <s v="Nee"/>
    <m/>
    <x v="0"/>
  </r>
  <r>
    <n v="2158"/>
    <s v="BTZ.0241"/>
    <s v="BTZ.0241"/>
    <s v="Acer pseudoplatanus"/>
    <s v="Gewone esdoorn"/>
    <m/>
    <x v="70"/>
    <n v="4"/>
    <n v="2.0735999999999999"/>
    <m/>
    <m/>
    <m/>
    <s v="20 - 30"/>
    <s v="Bossage"/>
    <s v="Redelijk"/>
    <s v="Matig"/>
    <x v="1"/>
    <s v="Plantverband"/>
    <m/>
    <m/>
    <m/>
    <n v="136026.196000002"/>
    <n v="453614.312000003"/>
    <s v="428"/>
    <s v="&gt;15 jaar"/>
    <m/>
    <s v="Ja"/>
    <d v="2022-08-02T07:20:20"/>
    <s v="r.thijssen"/>
    <d v="2022-08-05T15:09:44"/>
    <s v="r.geerts@terranostra.nu"/>
    <s v="9 -12 m"/>
    <s v="Ja"/>
    <s v="Ja"/>
    <s v="Ja"/>
    <s v="Nee"/>
    <s v="Ja"/>
    <s v="Ja"/>
    <s v="Ja"/>
    <m/>
    <m/>
    <s v="Nee"/>
    <m/>
    <x v="0"/>
  </r>
  <r>
    <n v="2159"/>
    <s v="BTZ.0242"/>
    <s v="BTZ.0242"/>
    <s v="Acer pseudoplatanus"/>
    <s v="Gewone esdoorn"/>
    <m/>
    <x v="43"/>
    <n v="4"/>
    <n v="0.92159999999999997"/>
    <m/>
    <m/>
    <m/>
    <s v="10 - 20"/>
    <s v="Bossage"/>
    <s v="Redelijk"/>
    <s v="Matig"/>
    <x v="1"/>
    <s v="Plantverband"/>
    <m/>
    <m/>
    <m/>
    <n v="136024.822000001"/>
    <n v="453612.60700000101"/>
    <s v="429"/>
    <s v="&gt;15 jaar"/>
    <m/>
    <s v="Ja"/>
    <d v="2022-08-02T07:20:20"/>
    <s v="r.thijssen"/>
    <d v="2022-08-05T15:11:03"/>
    <s v="r.geerts@terranostra.nu"/>
    <s v="9 -12 m"/>
    <s v="Ja"/>
    <s v="Ja"/>
    <s v="Ja"/>
    <s v="Nee"/>
    <s v="Ja"/>
    <s v="Ja"/>
    <s v="Ja"/>
    <m/>
    <m/>
    <s v="Nee"/>
    <m/>
    <x v="0"/>
  </r>
  <r>
    <n v="2160"/>
    <s v="BTZ.0243"/>
    <s v="BTZ.0243"/>
    <s v="Acer pseudoplatanus"/>
    <s v="Gewone esdoorn"/>
    <m/>
    <x v="75"/>
    <n v="8"/>
    <n v="1.8495999999999999"/>
    <m/>
    <m/>
    <m/>
    <s v="10 - 20"/>
    <s v="Bossage"/>
    <s v="Redelijk"/>
    <s v="Matig"/>
    <x v="1"/>
    <s v="Plantverband"/>
    <m/>
    <m/>
    <m/>
    <n v="136024.389000002"/>
    <n v="453615.30499999999"/>
    <s v="430"/>
    <s v="&gt;15 jaar"/>
    <m/>
    <s v="Ja"/>
    <d v="2022-08-02T07:20:20"/>
    <s v="r.thijssen"/>
    <d v="2022-08-05T15:09:44"/>
    <s v="r.geerts@terranostra.nu"/>
    <s v="9 -12 m"/>
    <s v="Ja"/>
    <s v="Ja"/>
    <s v="Ja"/>
    <s v="Nee"/>
    <s v="Ja"/>
    <s v="Ja"/>
    <s v="Ja"/>
    <m/>
    <m/>
    <s v="Nee"/>
    <m/>
    <x v="0"/>
  </r>
  <r>
    <n v="2161"/>
    <s v="BTZ.0244"/>
    <s v="BTZ.0244"/>
    <s v="Acer pseudoplatanus"/>
    <s v="Gewone esdoorn"/>
    <m/>
    <x v="39"/>
    <n v="6"/>
    <n v="1.44"/>
    <m/>
    <m/>
    <m/>
    <s v="10 - 20"/>
    <s v="Bossage"/>
    <s v="Redelijk"/>
    <s v="Matig"/>
    <x v="1"/>
    <s v="Plantverband"/>
    <m/>
    <m/>
    <m/>
    <n v="136023.47200000301"/>
    <n v="453615.35600000201"/>
    <s v="431"/>
    <s v="&gt;15 jaar"/>
    <m/>
    <s v="Ja"/>
    <d v="2022-08-02T07:20:20"/>
    <s v="r.thijssen"/>
    <d v="2022-08-05T15:09:44"/>
    <s v="r.geerts@terranostra.nu"/>
    <s v="9 -12 m"/>
    <s v="Ja"/>
    <s v="Ja"/>
    <s v="Ja"/>
    <s v="Nee"/>
    <s v="Ja"/>
    <s v="Ja"/>
    <s v="Ja"/>
    <m/>
    <m/>
    <s v="Nee"/>
    <m/>
    <x v="0"/>
  </r>
  <r>
    <n v="2162"/>
    <s v="BTZ.0245"/>
    <s v="BTZ.0245"/>
    <s v="Acer pseudoplatanus"/>
    <s v="Gewone esdoorn"/>
    <m/>
    <x v="48"/>
    <n v="6"/>
    <n v="1.0815999999999999"/>
    <m/>
    <m/>
    <m/>
    <s v="10 - 20"/>
    <s v="Bossage"/>
    <s v="Redelijk"/>
    <s v="Matig"/>
    <x v="1"/>
    <s v="Plantverband"/>
    <m/>
    <m/>
    <m/>
    <n v="136024.058000002"/>
    <n v="453616.22200000298"/>
    <s v="432"/>
    <s v="&gt;15 jaar"/>
    <m/>
    <s v="Ja"/>
    <d v="2022-08-02T07:20:20"/>
    <s v="r.thijssen"/>
    <d v="2022-08-05T15:09:44"/>
    <s v="r.geerts@terranostra.nu"/>
    <s v="9 -12 m"/>
    <s v="Ja"/>
    <s v="Ja"/>
    <s v="Ja"/>
    <s v="Nee"/>
    <s v="Ja"/>
    <s v="Ja"/>
    <s v="Ja"/>
    <m/>
    <m/>
    <s v="Nee"/>
    <m/>
    <x v="0"/>
  </r>
  <r>
    <n v="2163"/>
    <s v="BTZ.0246"/>
    <s v="BTZ.0246"/>
    <s v="Acer pseudoplatanus"/>
    <s v="Gewone esdoorn"/>
    <m/>
    <x v="40"/>
    <n v="4"/>
    <n v="1.2544"/>
    <m/>
    <m/>
    <m/>
    <s v="10 - 20"/>
    <s v="Bossage"/>
    <s v="Redelijk"/>
    <s v="Matig"/>
    <x v="1"/>
    <s v="Plantverband"/>
    <m/>
    <m/>
    <m/>
    <n v="136021.818"/>
    <n v="453611.66500000301"/>
    <s v="433"/>
    <s v="&gt;15 jaar"/>
    <m/>
    <s v="Ja"/>
    <d v="2022-08-02T07:20:20"/>
    <s v="r.thijssen"/>
    <d v="2022-08-05T15:11:03"/>
    <s v="r.geerts@terranostra.nu"/>
    <s v="9 -12 m"/>
    <s v="Ja"/>
    <s v="Ja"/>
    <s v="Ja"/>
    <s v="Nee"/>
    <s v="Ja"/>
    <s v="Ja"/>
    <s v="Ja"/>
    <m/>
    <m/>
    <s v="Nee"/>
    <m/>
    <x v="0"/>
  </r>
  <r>
    <n v="2164"/>
    <s v="BTZ.0247"/>
    <s v="BTZ.0247"/>
    <s v="Salix caprea"/>
    <s v="Boswilg"/>
    <m/>
    <x v="24"/>
    <n v="6"/>
    <n v="3.6863999999999999"/>
    <m/>
    <m/>
    <m/>
    <s v="20 - 30"/>
    <s v="Bossage"/>
    <s v="Redelijk"/>
    <s v="Matig"/>
    <x v="1"/>
    <s v="Soort, plantverband"/>
    <m/>
    <m/>
    <m/>
    <n v="136014.38399999999"/>
    <n v="453615.61100000102"/>
    <s v="434"/>
    <s v="&gt;15 jaar"/>
    <m/>
    <s v="Ja"/>
    <d v="2022-08-02T07:20:20"/>
    <s v="r.thijssen"/>
    <d v="2022-08-05T15:10:09"/>
    <s v="r.geerts@terranostra.nu"/>
    <s v="9 -12 m"/>
    <s v="Nee"/>
    <s v="Ja"/>
    <s v="Ja"/>
    <s v="Nee"/>
    <s v="Ja"/>
    <s v="Ja"/>
    <s v="Ja"/>
    <m/>
    <m/>
    <s v="Nee"/>
    <m/>
    <x v="0"/>
  </r>
  <r>
    <n v="2165"/>
    <s v="BTZ.0248"/>
    <s v="BTZ.0248"/>
    <s v="Acer pseudoplatanus"/>
    <s v="Gewone esdoorn"/>
    <m/>
    <x v="77"/>
    <n v="6"/>
    <n v="2.56"/>
    <m/>
    <m/>
    <m/>
    <s v="20 - 30"/>
    <s v="Bossage"/>
    <s v="Redelijk"/>
    <s v="Matig"/>
    <x v="1"/>
    <s v="Plantverband"/>
    <m/>
    <m/>
    <m/>
    <n v="136012.729000002"/>
    <n v="453617.18900000298"/>
    <s v="435"/>
    <s v="&gt;15 jaar"/>
    <m/>
    <s v="Ja"/>
    <d v="2022-08-02T07:20:20"/>
    <s v="r.thijssen"/>
    <d v="2022-08-05T15:10:09"/>
    <s v="r.geerts@terranostra.nu"/>
    <s v="9 -12 m"/>
    <s v="Ja"/>
    <s v="Ja"/>
    <s v="Ja"/>
    <s v="Nee"/>
    <s v="Ja"/>
    <s v="Ja"/>
    <s v="Ja"/>
    <m/>
    <m/>
    <s v="Nee"/>
    <m/>
    <x v="0"/>
  </r>
  <r>
    <n v="2166"/>
    <s v="BTZ.0249"/>
    <s v="BTZ.0249"/>
    <s v="Betula pendula"/>
    <s v="Gewone berk"/>
    <m/>
    <x v="74"/>
    <n v="6"/>
    <n v="3.0975999999999999"/>
    <m/>
    <m/>
    <m/>
    <s v="20 - 30"/>
    <s v="Bossage"/>
    <s v="Redelijk"/>
    <s v="Matig"/>
    <x v="1"/>
    <s v="Soort, plantverband"/>
    <m/>
    <m/>
    <m/>
    <n v="136011.125"/>
    <n v="453616.37400000199"/>
    <s v="436"/>
    <s v="&gt;15 jaar"/>
    <m/>
    <s v="Ja"/>
    <d v="2022-08-02T07:20:20"/>
    <s v="r.thijssen"/>
    <d v="2022-08-05T15:10:09"/>
    <s v="r.geerts@terranostra.nu"/>
    <s v="9 -12 m"/>
    <s v="Nee"/>
    <s v="Ja"/>
    <s v="Ja"/>
    <s v="Nee"/>
    <s v="Ja"/>
    <s v="Ja"/>
    <s v="Ja"/>
    <m/>
    <m/>
    <s v="Nee"/>
    <m/>
    <x v="0"/>
  </r>
  <r>
    <n v="2167"/>
    <s v="BTZ.0250"/>
    <s v="BTZ.0250"/>
    <s v="Acer pseudoplatanus"/>
    <s v="Gewone esdoorn"/>
    <m/>
    <x v="77"/>
    <n v="4"/>
    <n v="2.56"/>
    <m/>
    <m/>
    <m/>
    <s v="20 - 30"/>
    <s v="Bossage"/>
    <s v="Redelijk"/>
    <s v="Matig"/>
    <x v="1"/>
    <s v="Plantverband"/>
    <m/>
    <m/>
    <m/>
    <n v="136011.176000003"/>
    <n v="453617.21500000003"/>
    <s v="437"/>
    <s v="&gt;15 jaar"/>
    <m/>
    <s v="Ja"/>
    <d v="2022-08-02T07:20:20"/>
    <s v="r.thijssen"/>
    <d v="2022-08-05T15:10:09"/>
    <s v="r.geerts@terranostra.nu"/>
    <s v="9 -12 m"/>
    <s v="Ja"/>
    <s v="Ja"/>
    <s v="Ja"/>
    <s v="Nee"/>
    <s v="Ja"/>
    <s v="Ja"/>
    <s v="Ja"/>
    <m/>
    <m/>
    <s v="Nee"/>
    <m/>
    <x v="0"/>
  </r>
  <r>
    <n v="2168"/>
    <s v="BTZ.0251"/>
    <s v="BTZ.0251"/>
    <s v="Acer pseudoplatanus"/>
    <s v="Gewone esdoorn"/>
    <m/>
    <x v="48"/>
    <n v="4"/>
    <n v="1.0815999999999999"/>
    <m/>
    <m/>
    <m/>
    <s v="10 - 20"/>
    <s v="Bossage"/>
    <s v="Redelijk"/>
    <s v="Matig"/>
    <x v="1"/>
    <s v="Plantverband"/>
    <m/>
    <m/>
    <m/>
    <n v="136011.889000002"/>
    <n v="453618.004000001"/>
    <s v="438"/>
    <s v="&gt;15 jaar"/>
    <m/>
    <s v="Ja"/>
    <d v="2022-08-02T07:20:20"/>
    <s v="r.thijssen"/>
    <d v="2022-08-05T15:10:09"/>
    <s v="r.geerts@terranostra.nu"/>
    <s v="9 -12 m"/>
    <s v="Ja"/>
    <s v="Ja"/>
    <s v="Ja"/>
    <s v="Nee"/>
    <s v="Ja"/>
    <s v="Ja"/>
    <s v="Ja"/>
    <m/>
    <m/>
    <s v="Nee"/>
    <m/>
    <x v="0"/>
  </r>
  <r>
    <n v="2169"/>
    <s v="BTZ.0252"/>
    <s v="BTZ.0252"/>
    <s v="Populus nigra 'Italica'"/>
    <s v="Italiaanse populier"/>
    <m/>
    <x v="32"/>
    <n v="6"/>
    <n v="36"/>
    <m/>
    <m/>
    <m/>
    <s v="40 - 50"/>
    <s v="Bossage"/>
    <s v="Redelijk"/>
    <s v="Redelijk"/>
    <x v="1"/>
    <s v="Soort, plantverband"/>
    <m/>
    <m/>
    <m/>
    <n v="136007.35700000101"/>
    <n v="453620.52399999998"/>
    <s v="439"/>
    <s v="&gt;15 jaar"/>
    <m/>
    <s v="Ja"/>
    <d v="2022-08-02T07:20:20"/>
    <s v="r.thijssen"/>
    <d v="2022-08-04T12:59:19"/>
    <s v="r.thijssen"/>
    <s v="18 -24 m"/>
    <s v="Nee"/>
    <s v="Ja"/>
    <s v="Ja"/>
    <s v="Nee"/>
    <s v="Ja"/>
    <s v="Ja"/>
    <s v="Nee"/>
    <m/>
    <m/>
    <s v="Nee"/>
    <m/>
    <x v="0"/>
  </r>
  <r>
    <n v="2170"/>
    <s v="BTZ.0253"/>
    <s v="BTZ.0253"/>
    <s v="Acer pseudoplatanus"/>
    <s v="Gewone esdoorn"/>
    <m/>
    <x v="43"/>
    <n v="4"/>
    <n v="0.92159999999999997"/>
    <m/>
    <m/>
    <m/>
    <s v="10 - 20"/>
    <s v="Bossage"/>
    <s v="Matig"/>
    <s v="Matig"/>
    <x v="1"/>
    <s v="Conditie, plantverband"/>
    <m/>
    <m/>
    <m/>
    <n v="136007.38300000099"/>
    <n v="453619.81100000098"/>
    <s v="440"/>
    <s v="&gt;15 jaar"/>
    <m/>
    <s v="Ja"/>
    <d v="2022-08-02T07:20:20"/>
    <s v="r.thijssen"/>
    <d v="2022-08-04T12:59:19"/>
    <s v="r.thijssen"/>
    <s v="6 - 9 m"/>
    <s v="Ja"/>
    <s v="Nee"/>
    <s v="Ja"/>
    <s v="Nee"/>
    <s v="Ja"/>
    <s v="Ja"/>
    <s v="Ja"/>
    <m/>
    <m/>
    <s v="Nee"/>
    <m/>
    <x v="0"/>
  </r>
  <r>
    <n v="2171"/>
    <s v="BTZ.0255"/>
    <s v="BTZ.0255"/>
    <s v="Quercus robur"/>
    <s v="Zomereik"/>
    <m/>
    <x v="48"/>
    <n v="4"/>
    <n v="1.0815999999999999"/>
    <m/>
    <m/>
    <m/>
    <s v="10 - 20"/>
    <s v="Bossage"/>
    <s v="Redelijk"/>
    <s v="Matig"/>
    <x v="1"/>
    <s v="Plantverband"/>
    <m/>
    <m/>
    <m/>
    <n v="136010.03000000099"/>
    <n v="453627.88200000301"/>
    <s v="441"/>
    <s v="&gt;15 jaar"/>
    <s v="Eenzijdige kluit, telecom"/>
    <s v="Ja"/>
    <d v="2022-08-02T07:20:20"/>
    <s v="r.thijssen"/>
    <d v="2022-08-04T08:52:13"/>
    <s v="r.geerts@terranostra.nu"/>
    <s v="9 -12 m"/>
    <s v="Ja"/>
    <s v="Ja"/>
    <s v="Ja"/>
    <s v="Nee"/>
    <s v="Nee"/>
    <s v="Ja"/>
    <s v="Ja"/>
    <m/>
    <m/>
    <s v="Nee"/>
    <m/>
    <x v="0"/>
  </r>
  <r>
    <n v="2172"/>
    <s v="BTZ.0256"/>
    <s v="BTZ.0256"/>
    <s v="Quercus robur"/>
    <s v="Zomereik"/>
    <m/>
    <x v="21"/>
    <n v="8"/>
    <n v="4.6656000000000004"/>
    <m/>
    <m/>
    <m/>
    <s v="20 - 30"/>
    <s v="Bossage"/>
    <s v="Redelijk"/>
    <s v="Redelijk"/>
    <x v="1"/>
    <s v="Plantverband"/>
    <m/>
    <m/>
    <m/>
    <n v="136008.172000002"/>
    <n v="453628.67099999997"/>
    <s v="442"/>
    <s v="&gt;15 jaar"/>
    <s v="Eenzijdige kluit, telecom"/>
    <s v="Ja"/>
    <d v="2022-08-02T07:20:20"/>
    <s v="r.thijssen"/>
    <d v="2022-08-04T08:57:32"/>
    <s v="r.geerts@terranostra.nu"/>
    <s v="9 -12 m"/>
    <s v="Ja"/>
    <s v="Ja"/>
    <s v="Ja"/>
    <s v="Nee"/>
    <s v="Nee"/>
    <s v="Nee"/>
    <s v="Ja"/>
    <m/>
    <m/>
    <s v="Nee"/>
    <m/>
    <x v="0"/>
  </r>
  <r>
    <n v="2173"/>
    <s v="BTZ.0257"/>
    <s v="BTZ.0257"/>
    <s v="Quercus robur"/>
    <s v="Zomereik"/>
    <m/>
    <x v="75"/>
    <n v="6"/>
    <n v="1.8495999999999999"/>
    <m/>
    <m/>
    <m/>
    <s v="20 - 30"/>
    <s v="Bossage"/>
    <s v="Redelijk"/>
    <s v="Redelijk"/>
    <x v="1"/>
    <s v="Plantverband"/>
    <m/>
    <m/>
    <m/>
    <n v="136007.35700000101"/>
    <n v="453627.754000001"/>
    <s v="443"/>
    <s v="&gt;15 jaar"/>
    <s v="Telecom"/>
    <s v="Ja"/>
    <d v="2022-08-02T07:20:20"/>
    <s v="r.thijssen"/>
    <d v="2022-08-04T08:52:13"/>
    <s v="r.geerts@terranostra.nu"/>
    <s v="9 -12 m"/>
    <s v="Ja"/>
    <s v="Ja"/>
    <s v="Ja"/>
    <s v="Nee"/>
    <s v="Nee"/>
    <s v="Ja"/>
    <s v="Ja"/>
    <m/>
    <m/>
    <s v="Nee"/>
    <m/>
    <x v="0"/>
  </r>
  <r>
    <n v="2174"/>
    <s v="BTZ.0258"/>
    <s v="BTZ.0258"/>
    <s v="Quercus robur"/>
    <s v="Zomereik"/>
    <m/>
    <x v="27"/>
    <n v="6"/>
    <n v="2.3104"/>
    <m/>
    <m/>
    <m/>
    <s v="20 - 30"/>
    <s v="Bossage"/>
    <s v="Redelijk"/>
    <s v="Matig"/>
    <x v="1"/>
    <s v="Plantverband"/>
    <m/>
    <m/>
    <m/>
    <n v="136007.332000002"/>
    <n v="453628.62000000098"/>
    <s v="444"/>
    <s v="&gt;15 jaar"/>
    <s v="Telecom"/>
    <s v="Ja"/>
    <d v="2022-08-02T07:20:20"/>
    <s v="r.thijssen"/>
    <d v="2022-08-04T08:52:13"/>
    <s v="r.geerts@terranostra.nu"/>
    <s v="9 -12 m"/>
    <s v="Ja"/>
    <s v="Ja"/>
    <s v="Ja"/>
    <s v="Nee"/>
    <s v="Nee"/>
    <s v="Ja"/>
    <s v="Ja"/>
    <m/>
    <m/>
    <s v="Nee"/>
    <m/>
    <x v="0"/>
  </r>
  <r>
    <n v="2175"/>
    <s v="BTZ.0259"/>
    <s v="BTZ.0259"/>
    <s v="Quercus robur"/>
    <s v="Zomereik"/>
    <m/>
    <x v="39"/>
    <n v="6"/>
    <n v="1.44"/>
    <m/>
    <m/>
    <m/>
    <s v="20 - 30"/>
    <s v="Bossage"/>
    <s v="Redelijk"/>
    <s v="Redelijk"/>
    <x v="1"/>
    <s v="Plantverband"/>
    <m/>
    <m/>
    <m/>
    <n v="136004.09900000301"/>
    <n v="453630.63000000297"/>
    <s v="445"/>
    <s v="&gt;15 jaar"/>
    <s v="Eenzijdige kluit, telecom"/>
    <s v="Ja"/>
    <d v="2022-08-02T07:20:20"/>
    <s v="r.thijssen"/>
    <d v="2022-08-04T08:56:03"/>
    <s v="r.geerts@terranostra.nu"/>
    <s v="9 -12 m"/>
    <s v="Ja"/>
    <s v="Ja"/>
    <s v="Ja"/>
    <s v="Nee"/>
    <s v="Nee"/>
    <s v="Ja"/>
    <s v="Ja"/>
    <m/>
    <m/>
    <s v="Nee"/>
    <m/>
    <x v="0"/>
  </r>
  <r>
    <n v="2176"/>
    <s v="BTZ.0260"/>
    <s v="BTZ.0260"/>
    <s v="Populus nigra 'Italica'"/>
    <s v="Italiaanse populier"/>
    <m/>
    <x v="28"/>
    <n v="6"/>
    <n v="27.04"/>
    <m/>
    <m/>
    <m/>
    <s v="40 - 50"/>
    <s v="Bossage"/>
    <s v="Goed"/>
    <s v="Goed"/>
    <x v="1"/>
    <s v="Soort"/>
    <m/>
    <m/>
    <m/>
    <n v="136003.31000000201"/>
    <n v="453628.97500000102"/>
    <s v="446"/>
    <s v="&gt;15 jaar"/>
    <m/>
    <s v="Ja"/>
    <d v="2022-08-02T07:20:20"/>
    <s v="r.thijssen"/>
    <d v="2022-08-04T08:55:09"/>
    <s v="r.geerts@terranostra.nu"/>
    <s v="18 -24 m"/>
    <s v="Nee"/>
    <s v="Ja"/>
    <s v="Ja"/>
    <s v="Nee"/>
    <s v="Nee"/>
    <s v="Ja"/>
    <s v="Nee"/>
    <m/>
    <m/>
    <s v="Nee"/>
    <m/>
    <x v="0"/>
  </r>
  <r>
    <n v="2177"/>
    <s v="BTZ.0261"/>
    <s v="BTZ.0261"/>
    <s v="Quercus robur"/>
    <s v="Zomereik"/>
    <m/>
    <x v="49"/>
    <n v="6"/>
    <n v="1.6384000000000001"/>
    <m/>
    <m/>
    <m/>
    <s v="20 - 30"/>
    <s v="Bossage"/>
    <s v="Redelijk"/>
    <s v="Redelijk"/>
    <x v="1"/>
    <s v="Plantverband"/>
    <m/>
    <m/>
    <m/>
    <n v="136003.28400000199"/>
    <n v="453630.96100000298"/>
    <s v="447"/>
    <s v="&gt;15 jaar"/>
    <s v="Eenzijdige kluit, telecom"/>
    <s v="Ja"/>
    <d v="2022-08-02T07:20:20"/>
    <s v="r.thijssen"/>
    <d v="2022-08-04T08:56:03"/>
    <s v="r.geerts@terranostra.nu"/>
    <s v="9 -12 m"/>
    <s v="Ja"/>
    <s v="Ja"/>
    <s v="Ja"/>
    <s v="Nee"/>
    <s v="Nee"/>
    <s v="Ja"/>
    <s v="Ja"/>
    <m/>
    <m/>
    <s v="Nee"/>
    <m/>
    <x v="0"/>
  </r>
  <r>
    <n v="2178"/>
    <s v="BTZ.0262"/>
    <s v="BTZ.0262"/>
    <s v="Quercus robur"/>
    <s v="Zomereik"/>
    <m/>
    <x v="75"/>
    <n v="6"/>
    <n v="1.8495999999999999"/>
    <m/>
    <m/>
    <m/>
    <s v="20 - 30"/>
    <s v="Bossage"/>
    <s v="Redelijk"/>
    <s v="Redelijk"/>
    <x v="1"/>
    <s v="Plantverband"/>
    <m/>
    <m/>
    <m/>
    <n v="136000.58600000301"/>
    <n v="453632.158"/>
    <s v="448"/>
    <s v="&gt;15 jaar"/>
    <s v="Eenzijdige kluit, telecom"/>
    <s v="Ja"/>
    <d v="2022-08-02T07:20:20"/>
    <s v="r.thijssen"/>
    <d v="2022-08-04T08:56:03"/>
    <s v="r.geerts@terranostra.nu"/>
    <s v="9 -12 m"/>
    <s v="Ja"/>
    <s v="Ja"/>
    <s v="Ja"/>
    <s v="Nee"/>
    <s v="Nee"/>
    <s v="Ja"/>
    <s v="Ja"/>
    <m/>
    <m/>
    <s v="Nee"/>
    <m/>
    <x v="0"/>
  </r>
  <r>
    <n v="2179"/>
    <s v="BTZ.0264"/>
    <s v="BTZ.0264"/>
    <s v="Quercus robur"/>
    <s v="Zomereik"/>
    <m/>
    <x v="17"/>
    <n v="10"/>
    <n v="6.1504000000000003"/>
    <m/>
    <m/>
    <m/>
    <s v="20 - 30"/>
    <s v="Bossage"/>
    <s v="Redelijk"/>
    <s v="Redelijk"/>
    <x v="1"/>
    <s v="Plantverband"/>
    <m/>
    <m/>
    <m/>
    <n v="135996.25800000099"/>
    <n v="453634.29599999997"/>
    <s v="449"/>
    <s v="&gt;15 jaar"/>
    <s v="Eenzijdige kluit, telecom"/>
    <s v="Ja"/>
    <d v="2022-08-02T07:20:20"/>
    <s v="r.thijssen"/>
    <d v="2022-08-04T09:32:21"/>
    <s v="r.geerts@terranostra.nu"/>
    <s v="9 -12 m"/>
    <s v="Ja"/>
    <s v="Ja"/>
    <s v="Ja"/>
    <s v="Nee"/>
    <s v="Nee"/>
    <s v="Nee"/>
    <s v="Nee"/>
    <m/>
    <m/>
    <s v="Ja"/>
    <s v="Westzijde: doorknippen en uit de kluit trekken van gas."/>
    <x v="0"/>
  </r>
  <r>
    <n v="2180"/>
    <s v="BTZ.0266"/>
    <s v="BTZ.0266"/>
    <s v="Quercus robur"/>
    <s v="Zomereik"/>
    <m/>
    <x v="75"/>
    <n v="8"/>
    <n v="1.8495999999999999"/>
    <m/>
    <m/>
    <m/>
    <s v="20 - 30"/>
    <s v="Bossage"/>
    <s v="Redelijk"/>
    <s v="Redelijk"/>
    <x v="1"/>
    <s v="Plantverband"/>
    <m/>
    <m/>
    <m/>
    <n v="135991.67500000101"/>
    <n v="453636.74000000203"/>
    <s v="450"/>
    <s v="&gt;15 jaar"/>
    <s v="Eenzijdige kluit, telecom"/>
    <s v="Ja"/>
    <d v="2022-08-02T07:20:20"/>
    <s v="r.thijssen"/>
    <d v="2022-08-05T15:16:59"/>
    <s v="r.geerts@terranostra.nu"/>
    <s v="9 -12 m"/>
    <s v="Ja"/>
    <s v="Ja"/>
    <s v="Ja"/>
    <s v="Nee"/>
    <s v="Nee"/>
    <s v="Nee"/>
    <s v="Ja"/>
    <m/>
    <m/>
    <s v="Nee"/>
    <m/>
    <x v="0"/>
  </r>
  <r>
    <n v="2181"/>
    <s v="BTZ.0267"/>
    <s v="BTZ.0267"/>
    <s v="Populus nigra 'Italica'"/>
    <s v="Italiaanse populier"/>
    <m/>
    <x v="32"/>
    <n v="6"/>
    <n v="36"/>
    <m/>
    <m/>
    <m/>
    <s v="40 - 50"/>
    <s v="Bossage"/>
    <s v="Goed"/>
    <s v="Goed"/>
    <x v="1"/>
    <s v="Soort, plantverband"/>
    <m/>
    <m/>
    <m/>
    <n v="135990.071000002"/>
    <n v="453636.38400000002"/>
    <s v="451"/>
    <s v="&gt;15 jaar"/>
    <s v="Telecom"/>
    <s v="Ja"/>
    <d v="2022-08-02T07:20:20"/>
    <s v="r.thijssen"/>
    <d v="2022-08-05T14:17:31"/>
    <s v="r.geerts@terranostra.nu"/>
    <s v="18 -24 m"/>
    <s v="Nee"/>
    <s v="Ja"/>
    <s v="Ja"/>
    <s v="Nee"/>
    <s v="Nee"/>
    <s v="Nee"/>
    <s v="Ja"/>
    <m/>
    <m/>
    <s v="Nee"/>
    <m/>
    <x v="0"/>
  </r>
  <r>
    <n v="2182"/>
    <s v="BTZ.0268"/>
    <s v="BTZ.0268"/>
    <s v="Acer pseudoplatanus"/>
    <s v="Gewone esdoorn"/>
    <m/>
    <x v="24"/>
    <n v="8"/>
    <n v="3.6863999999999999"/>
    <m/>
    <m/>
    <m/>
    <s v="20 - 30"/>
    <s v="Bossage"/>
    <s v="Redelijk"/>
    <s v="Matig"/>
    <x v="1"/>
    <s v="Plantverband"/>
    <m/>
    <m/>
    <m/>
    <n v="135990.708000001"/>
    <n v="453637.07100000198"/>
    <s v="452"/>
    <s v="&gt;15 jaar"/>
    <m/>
    <s v="Ja"/>
    <d v="2022-08-02T07:20:20"/>
    <s v="r.thijssen"/>
    <d v="2022-08-05T15:16:59"/>
    <s v="r.geerts@terranostra.nu"/>
    <s v="9 -12 m"/>
    <s v="Ja"/>
    <s v="Ja"/>
    <s v="Ja"/>
    <s v="Nee"/>
    <s v="Nee"/>
    <s v="Nee"/>
    <s v="Ja"/>
    <m/>
    <m/>
    <s v="Nee"/>
    <m/>
    <x v="0"/>
  </r>
  <r>
    <n v="2183"/>
    <s v="BTZ.0269"/>
    <s v="BTZ.0269"/>
    <s v="Populus nigra 'Italica'"/>
    <s v="Italiaanse populier"/>
    <m/>
    <x v="12"/>
    <n v="8"/>
    <n v="10.24"/>
    <m/>
    <m/>
    <m/>
    <s v="40 - 50"/>
    <s v="Bossage"/>
    <s v="Redelijk"/>
    <s v="Matig"/>
    <x v="1"/>
    <s v="Soort, plantverband"/>
    <m/>
    <m/>
    <m/>
    <n v="135980.99200000201"/>
    <n v="453640.23100000201"/>
    <s v="453"/>
    <s v="&gt;15 jaar"/>
    <m/>
    <s v="Ja"/>
    <d v="2022-08-02T07:20:20"/>
    <s v="r.thijssen"/>
    <d v="2022-08-04T09:36:42"/>
    <s v="r.geerts@terranostra.nu"/>
    <s v="15 -18 m"/>
    <s v="Nee"/>
    <s v="Ja"/>
    <s v="Ja"/>
    <s v="Nee"/>
    <s v="Nee"/>
    <s v="Nee"/>
    <s v="Ja"/>
    <m/>
    <m/>
    <s v="Nee"/>
    <m/>
    <x v="0"/>
  </r>
  <r>
    <n v="2184"/>
    <s v="BTZ.0270"/>
    <s v="BTZ.0270"/>
    <s v="Ulmus minor"/>
    <s v="Iep"/>
    <m/>
    <x v="27"/>
    <n v="6"/>
    <n v="2.3104"/>
    <m/>
    <m/>
    <m/>
    <s v="20 - 30"/>
    <s v="Bossage"/>
    <s v="Goed"/>
    <s v="Redelijk"/>
    <x v="1"/>
    <s v="Plantverband"/>
    <m/>
    <m/>
    <m/>
    <n v="135980.23600000099"/>
    <n v="453641.62300000002"/>
    <s v="454"/>
    <s v="&gt;15 jaar"/>
    <m/>
    <s v="Ja"/>
    <d v="2022-08-02T07:20:20"/>
    <s v="r.thijssen"/>
    <d v="2022-08-05T14:47:48"/>
    <s v="r.geerts@terranostra.nu"/>
    <s v="9 -12 m"/>
    <s v="Ja"/>
    <s v="Ja"/>
    <s v="Ja"/>
    <s v="Nee"/>
    <s v="Nee"/>
    <s v="Ja"/>
    <s v="Ja"/>
    <m/>
    <m/>
    <s v="Nee"/>
    <m/>
    <x v="0"/>
  </r>
  <r>
    <n v="2185"/>
    <s v="BTZ.0271"/>
    <s v="BTZ.0271"/>
    <s v="Quercus robur"/>
    <s v="Zomereik"/>
    <m/>
    <x v="75"/>
    <n v="4"/>
    <n v="1.8495999999999999"/>
    <m/>
    <m/>
    <m/>
    <s v="20 - 30"/>
    <s v="Bossage"/>
    <s v="Redelijk"/>
    <s v="Redelijk"/>
    <x v="1"/>
    <s v="Plantverband"/>
    <m/>
    <m/>
    <m/>
    <n v="135974.60800000301"/>
    <n v="453644.16400000098"/>
    <s v="455"/>
    <s v="&gt;15 jaar"/>
    <s v="Telecom"/>
    <s v="Ja"/>
    <d v="2022-08-02T07:20:20"/>
    <s v="r.thijssen"/>
    <d v="2022-08-04T09:38:09"/>
    <s v="r.geerts@terranostra.nu"/>
    <s v="9 -12 m"/>
    <s v="Ja"/>
    <s v="Ja"/>
    <s v="Ja"/>
    <s v="Nee"/>
    <s v="Nee"/>
    <s v="Ja"/>
    <s v="Ja"/>
    <m/>
    <m/>
    <s v="Nee"/>
    <m/>
    <x v="0"/>
  </r>
  <r>
    <n v="2186"/>
    <s v="BTZ.0272"/>
    <s v="BTZ.0272"/>
    <s v="Quercus robur"/>
    <s v="Zomereik"/>
    <m/>
    <x v="49"/>
    <n v="4"/>
    <n v="1.6384000000000001"/>
    <m/>
    <m/>
    <m/>
    <s v="20 - 30"/>
    <s v="Bossage"/>
    <s v="Redelijk"/>
    <s v="Redelijk"/>
    <x v="1"/>
    <s v="Plantverband"/>
    <m/>
    <m/>
    <m/>
    <n v="135973.90700000199"/>
    <n v="453644.55000000098"/>
    <s v="456"/>
    <s v="&gt;15 jaar"/>
    <s v="Telecom"/>
    <s v="Ja"/>
    <d v="2022-08-02T07:20:20"/>
    <s v="r.thijssen"/>
    <d v="2022-08-04T09:38:09"/>
    <s v="r.geerts@terranostra.nu"/>
    <s v="9 -12 m"/>
    <s v="Ja"/>
    <s v="Ja"/>
    <s v="Ja"/>
    <s v="Nee"/>
    <s v="Nee"/>
    <s v="Ja"/>
    <s v="Ja"/>
    <m/>
    <m/>
    <s v="Nee"/>
    <m/>
    <x v="0"/>
  </r>
  <r>
    <n v="2187"/>
    <s v="BTZ.0273"/>
    <s v="BTZ.0273"/>
    <s v="Quercus robur"/>
    <s v="Zomereik"/>
    <m/>
    <x v="74"/>
    <n v="6"/>
    <n v="3.0975999999999999"/>
    <m/>
    <m/>
    <m/>
    <s v="20 - 30"/>
    <s v="Bossage"/>
    <s v="Redelijk"/>
    <s v="Matig"/>
    <x v="1"/>
    <s v="Plantverband"/>
    <m/>
    <m/>
    <m/>
    <n v="135972.66600000099"/>
    <n v="453644.42900000099"/>
    <s v="457"/>
    <s v="&gt;15 jaar"/>
    <m/>
    <s v="Ja"/>
    <d v="2022-08-02T07:20:20"/>
    <s v="r.thijssen"/>
    <d v="2022-08-04T09:38:09"/>
    <s v="r.geerts@terranostra.nu"/>
    <s v="9 -12 m"/>
    <s v="Ja"/>
    <s v="Ja"/>
    <s v="Ja"/>
    <s v="Nee"/>
    <s v="Nee"/>
    <s v="Ja"/>
    <s v="Ja"/>
    <m/>
    <m/>
    <s v="Nee"/>
    <m/>
    <x v="0"/>
  </r>
  <r>
    <n v="2188"/>
    <s v="BTZ.0274"/>
    <s v="BTZ.0274"/>
    <s v="Quercus robur"/>
    <s v="Zomereik"/>
    <m/>
    <x v="46"/>
    <n v="4"/>
    <n v="0.77439999999999998"/>
    <m/>
    <m/>
    <m/>
    <s v="10 - 20"/>
    <s v="Bossage"/>
    <s v="Redelijk"/>
    <s v="Matig"/>
    <x v="1"/>
    <s v="Plantverband"/>
    <m/>
    <m/>
    <m/>
    <n v="135972.152000003"/>
    <n v="453645.004000001"/>
    <s v="458"/>
    <s v="&gt;15 jaar"/>
    <m/>
    <s v="Ja"/>
    <d v="2022-08-02T07:20:20"/>
    <s v="r.thijssen"/>
    <d v="2022-08-04T09:38:09"/>
    <s v="r.geerts@terranostra.nu"/>
    <s v="9 -12 m"/>
    <s v="Ja"/>
    <s v="Ja"/>
    <s v="Ja"/>
    <s v="Nee"/>
    <s v="Nee"/>
    <s v="Ja"/>
    <s v="Ja"/>
    <m/>
    <m/>
    <s v="Nee"/>
    <m/>
    <x v="0"/>
  </r>
  <r>
    <n v="2189"/>
    <s v="BTZ.0275"/>
    <s v="BTZ.0275"/>
    <s v="Robinia pseudoacacia"/>
    <s v="Witte acacia"/>
    <m/>
    <x v="75"/>
    <n v="6"/>
    <n v="1.8495999999999999"/>
    <m/>
    <m/>
    <m/>
    <s v="10 - 20"/>
    <s v="Bossage"/>
    <s v="Redelijk"/>
    <s v="Matig"/>
    <x v="1"/>
    <s v="Plantverband"/>
    <m/>
    <m/>
    <m/>
    <n v="135966.796"/>
    <n v="453642.52300000202"/>
    <s v="459"/>
    <s v="&gt;15 jaar"/>
    <m/>
    <s v="Ja"/>
    <d v="2022-08-02T07:20:20"/>
    <s v="r.thijssen"/>
    <d v="2022-08-04T09:40:54"/>
    <s v="r.geerts@terranostra.nu"/>
    <s v="9 -12 m"/>
    <s v="Ja"/>
    <s v="Ja"/>
    <s v="Ja"/>
    <s v="Nee"/>
    <s v="Ja"/>
    <s v="Ja"/>
    <s v="Ja"/>
    <m/>
    <m/>
    <s v="Nee"/>
    <m/>
    <x v="0"/>
  </r>
  <r>
    <n v="2190"/>
    <s v="BTZ.0276"/>
    <s v="BTZ.0276"/>
    <s v="Robinia pseudoacacia"/>
    <s v="Witte acacia"/>
    <m/>
    <x v="17"/>
    <n v="12"/>
    <n v="6.1504000000000003"/>
    <m/>
    <m/>
    <m/>
    <s v="30 - 40"/>
    <s v="Beplanting"/>
    <s v="Redelijk"/>
    <s v="Redelijk"/>
    <x v="1"/>
    <s v="10 kv in kluit"/>
    <s v="eenzijdige kluit"/>
    <m/>
    <s v="geen kluit te maken"/>
    <n v="135961.77300000199"/>
    <n v="453649.422000002"/>
    <s v="460"/>
    <s v="&gt;15 jaar"/>
    <s v="eenzijdige kluit, tegen fundering laagbouw. Armetierige kroon. 10 KV binnen kluit."/>
    <s v="Ja"/>
    <d v="2022-08-02T07:20:20"/>
    <s v="r.thijssen"/>
    <d v="2022-08-04T09:44:35"/>
    <s v="r.geerts@terranostra.nu"/>
    <s v="9 -12 m"/>
    <s v="Ja"/>
    <s v="Ja"/>
    <s v="Ja"/>
    <s v="Nee"/>
    <s v="Nee"/>
    <s v="Nee"/>
    <s v="Nee"/>
    <m/>
    <m/>
    <s v="Nee"/>
    <m/>
    <x v="0"/>
  </r>
  <r>
    <n v="2450"/>
    <s v="BTZ.0230"/>
    <s v="BTZ.0230_12"/>
    <s v="Ginkgo biloba"/>
    <s v="Ginkgo"/>
    <n v="1"/>
    <x v="50"/>
    <n v="2"/>
    <n v="0.2016"/>
    <s v="8 x de stamdiameter"/>
    <n v="10.5016"/>
    <n v="10.3"/>
    <s v="0 - 10"/>
    <s v="Gras"/>
    <s v="Goed"/>
    <s v="Goed"/>
    <x v="3"/>
    <s v="recent verplant"/>
    <m/>
    <m/>
    <m/>
    <n v="136059.08900000199"/>
    <n v="453458.65200000303"/>
    <s v="752"/>
    <s v="&gt;15 jaar"/>
    <m/>
    <m/>
    <d v="2022-08-02T07:20:20"/>
    <s v="r.thijssen"/>
    <d v="2022-08-04T14:54:09"/>
    <s v="r.geerts@terranostra.nu"/>
    <s v="0 - 6 m"/>
    <s v="Ja"/>
    <s v="Ja"/>
    <s v="Ja"/>
    <s v="Ja"/>
    <s v="Ja"/>
    <s v="Ja"/>
    <s v="Ja"/>
    <m/>
    <m/>
    <s v="Nee"/>
    <m/>
    <x v="0"/>
  </r>
  <r>
    <n v="2451"/>
    <s v="BTZ.0230"/>
    <s v="BTZ.0230_13"/>
    <s v="Ginkgo biloba"/>
    <s v="Ginkgo"/>
    <n v="1"/>
    <x v="50"/>
    <n v="2"/>
    <n v="0.2016"/>
    <s v="8 x de stamdiameter"/>
    <n v="10.5016"/>
    <n v="10.3"/>
    <s v="0 - 10"/>
    <s v="Gras"/>
    <s v="Goed"/>
    <s v="Goed"/>
    <x v="3"/>
    <s v="recent verplant"/>
    <m/>
    <m/>
    <m/>
    <n v="136059.08900000199"/>
    <n v="453458.65200000303"/>
    <s v="751"/>
    <s v="&gt;15 jaar"/>
    <m/>
    <m/>
    <d v="2022-08-02T07:20:20"/>
    <s v="r.thijssen"/>
    <d v="2022-08-04T14:54:09"/>
    <s v="r.geerts@terranostra.nu"/>
    <s v="0 - 6 m"/>
    <s v="Ja"/>
    <s v="Ja"/>
    <s v="Ja"/>
    <s v="Ja"/>
    <s v="Ja"/>
    <s v="Ja"/>
    <s v="Ja"/>
    <m/>
    <m/>
    <s v="Nee"/>
    <m/>
    <x v="0"/>
  </r>
  <r>
    <n v="2452"/>
    <s v="BTZ.0230"/>
    <s v="BTZ.0230_14"/>
    <s v="Ginkgo biloba"/>
    <s v="Ginkgo"/>
    <n v="1"/>
    <x v="50"/>
    <n v="2"/>
    <n v="0.2016"/>
    <s v="8 x de stamdiameter"/>
    <n v="10.5016"/>
    <n v="10.3"/>
    <s v="0 - 10"/>
    <s v="Gras"/>
    <s v="Goed"/>
    <s v="Goed"/>
    <x v="3"/>
    <s v="recent verplant"/>
    <m/>
    <m/>
    <m/>
    <n v="136059.08900000199"/>
    <n v="453458.65200000303"/>
    <s v="750"/>
    <s v="&gt;15 jaar"/>
    <m/>
    <m/>
    <d v="2022-08-02T07:20:20"/>
    <s v="r.thijssen"/>
    <d v="2022-08-04T14:54:09"/>
    <s v="r.geerts@terranostra.nu"/>
    <s v="0 - 6 m"/>
    <s v="Ja"/>
    <s v="Ja"/>
    <s v="Ja"/>
    <s v="Ja"/>
    <s v="Ja"/>
    <s v="Ja"/>
    <s v="Ja"/>
    <m/>
    <m/>
    <s v="Nee"/>
    <m/>
    <x v="0"/>
  </r>
  <r>
    <n v="2194"/>
    <s v="BTZ.0280"/>
    <s v="BTZ.0280"/>
    <s v="Quercus robur 'Fastigiata Koster'"/>
    <s v="Zuileik"/>
    <m/>
    <x v="26"/>
    <n v="6"/>
    <n v="2.8224"/>
    <m/>
    <m/>
    <m/>
    <s v="10 - 20"/>
    <s v="Beplanting"/>
    <s v="Matig"/>
    <s v="Goed"/>
    <x v="1"/>
    <s v="Conditie, aantasting"/>
    <m/>
    <m/>
    <m/>
    <n v="136020.09900000301"/>
    <n v="453690.83500000101"/>
    <s v="464"/>
    <s v="5-10 jaar"/>
    <s v="Omvangrijke aantasting eikenspintkever, broedboom"/>
    <s v="Ja"/>
    <d v="2022-08-02T07:20:20"/>
    <s v="r.thijssen"/>
    <d v="2022-08-04T08:29:53"/>
    <s v="r.geerts@terranostra.nu"/>
    <s v="9 -12 m"/>
    <s v="Ja"/>
    <s v="Nee"/>
    <s v="Nee"/>
    <s v="Ja"/>
    <s v="Ja"/>
    <s v="Ja"/>
    <s v="Ja"/>
    <m/>
    <s v="Omvangrijke aantasting eikenspintkever, broedboom"/>
    <s v="Nee"/>
    <m/>
    <x v="0"/>
  </r>
  <r>
    <n v="2195"/>
    <s v="BTZ.0281"/>
    <s v="BTZ.0281"/>
    <s v="Sambucus racemosa 'Jane'"/>
    <s v="Vlierbes"/>
    <m/>
    <x v="23"/>
    <n v="6"/>
    <n v="4"/>
    <m/>
    <m/>
    <m/>
    <s v="20 - 30"/>
    <s v="Beplanting"/>
    <s v="Redelijk"/>
    <s v="Redelijk"/>
    <x v="1"/>
    <s v="Soort"/>
    <m/>
    <m/>
    <m/>
    <n v="136015.318"/>
    <n v="453696.13000000297"/>
    <s v="465"/>
    <s v="&gt;15 jaar"/>
    <s v="Geen kabels hier. "/>
    <s v="Ja"/>
    <d v="2022-08-02T07:20:20"/>
    <s v="r.thijssen"/>
    <d v="2022-08-03T14:35:05"/>
    <s v="r.geerts@terranostra.nu"/>
    <s v="6 - 9 m"/>
    <s v="Nee"/>
    <s v="Ja"/>
    <s v="Ja"/>
    <s v="Ja"/>
    <s v="Ja"/>
    <s v="Ja"/>
    <s v="Ja"/>
    <m/>
    <s v="Talud verhindert goede verplantkluit."/>
    <s v="Nee"/>
    <m/>
    <x v="0"/>
  </r>
  <r>
    <n v="2196"/>
    <s v="BTZ.0282"/>
    <s v="BTZ.0282"/>
    <s v="Salix alba"/>
    <s v="Schietwilg"/>
    <m/>
    <x v="77"/>
    <n v="6"/>
    <n v="2.56"/>
    <m/>
    <m/>
    <m/>
    <s v="10 - 20"/>
    <s v="Taluud"/>
    <s v="Goed"/>
    <s v="Goed"/>
    <x v="1"/>
    <s v="Soort"/>
    <m/>
    <m/>
    <m/>
    <n v="136008.994000003"/>
    <n v="453703.63400000002"/>
    <s v="466"/>
    <s v="&gt;15 jaar"/>
    <m/>
    <s v="Ja"/>
    <d v="2022-08-02T07:20:20"/>
    <s v="r.thijssen"/>
    <d v="2022-08-05T15:16:39"/>
    <s v="r.geerts@terranostra.nu"/>
    <s v="9 -12 m"/>
    <s v="Nee"/>
    <s v="Ja"/>
    <s v="Ja"/>
    <s v="Ja"/>
    <s v="Ja"/>
    <s v="Ja"/>
    <s v="Ja"/>
    <m/>
    <s v="Talud verhindert goede verplantkluit."/>
    <s v="Nee"/>
    <m/>
    <x v="0"/>
  </r>
  <r>
    <n v="2197"/>
    <s v="BTZ.0283"/>
    <s v="BTZ.0283"/>
    <s v="Crataegus laevigata"/>
    <s v="Meidoorn"/>
    <m/>
    <x v="69"/>
    <n v="6"/>
    <n v="0.64"/>
    <m/>
    <m/>
    <m/>
    <s v="20 - 30"/>
    <s v="Beplanting"/>
    <s v="Redelijk"/>
    <s v="Redelijk"/>
    <x v="1"/>
    <s v="Soort"/>
    <m/>
    <m/>
    <m/>
    <n v="136035.15600000299"/>
    <n v="453685.70000000298"/>
    <s v="467"/>
    <s v="&gt;15 jaar"/>
    <m/>
    <s v="Ja"/>
    <d v="2022-08-02T07:20:20"/>
    <s v="r.thijssen"/>
    <d v="2022-08-04T08:25:55"/>
    <s v="r.geerts@terranostra.nu"/>
    <s v="0 - 6 m"/>
    <s v="Nee"/>
    <s v="Ja"/>
    <s v="Ja"/>
    <s v="Ja"/>
    <s v="Ja"/>
    <s v="Ja"/>
    <s v="Ja"/>
    <m/>
    <m/>
    <s v="Ja"/>
    <s v="Elektra westzijde en oostzijde voorzichtig verwijderen."/>
    <x v="0"/>
  </r>
  <r>
    <n v="2198"/>
    <s v="BTZ.0284"/>
    <s v="BTZ.0284"/>
    <s v="Populus canadensis 'Robusta'"/>
    <s v="Canadese populier"/>
    <m/>
    <x v="78"/>
    <n v="12"/>
    <n v="54.169600000000003"/>
    <m/>
    <m/>
    <m/>
    <s v="40 - 50"/>
    <s v="Gras"/>
    <s v="Goed"/>
    <s v="Goed"/>
    <x v="1"/>
    <s v="Soort"/>
    <m/>
    <m/>
    <m/>
    <n v="136030.81700000199"/>
    <n v="453663.39400000102"/>
    <s v="468"/>
    <s v="&gt;15 jaar"/>
    <m/>
    <m/>
    <d v="2022-08-02T07:20:20"/>
    <s v="r.thijssen"/>
    <d v="2022-08-04T08:25:55"/>
    <s v="r.geerts@terranostra.nu"/>
    <s v="18 -24 m"/>
    <s v="Nee"/>
    <s v="Ja"/>
    <s v="Ja"/>
    <s v="Ja"/>
    <s v="Nee"/>
    <s v="Ja"/>
    <s v="Nee"/>
    <m/>
    <m/>
    <s v="Nee"/>
    <m/>
    <x v="0"/>
  </r>
  <r>
    <n v="2199"/>
    <s v="BTZ.0285"/>
    <s v="BTZ.0285"/>
    <s v="Populus canadensis 'Robusta'"/>
    <s v="Canadese populier"/>
    <m/>
    <x v="64"/>
    <n v="17"/>
    <n v="51.84"/>
    <m/>
    <m/>
    <m/>
    <s v="40 - 50"/>
    <s v="Gras"/>
    <s v="Redelijk"/>
    <s v="Redelijk"/>
    <x v="1"/>
    <s v="Soort"/>
    <m/>
    <m/>
    <m/>
    <n v="136028.78900000101"/>
    <n v="453654.89100000297"/>
    <s v="469"/>
    <s v="&gt;15 jaar"/>
    <m/>
    <m/>
    <d v="2022-08-02T07:20:20"/>
    <s v="r.thijssen"/>
    <d v="2022-08-04T08:25:55"/>
    <s v="r.geerts@terranostra.nu"/>
    <s v="18 -24 m"/>
    <s v="Nee"/>
    <s v="Ja"/>
    <s v="Ja"/>
    <s v="Ja"/>
    <s v="Nee"/>
    <s v="Ja"/>
    <s v="Nee"/>
    <m/>
    <m/>
    <s v="Nee"/>
    <m/>
    <x v="0"/>
  </r>
  <r>
    <n v="2200"/>
    <s v="BTZ.0286"/>
    <s v="BTZ.0286"/>
    <s v="Populus canadensis 'Robusta'"/>
    <s v="Canadese populier"/>
    <m/>
    <x v="79"/>
    <n v="14"/>
    <n v="57.76"/>
    <m/>
    <m/>
    <m/>
    <s v="60-70"/>
    <s v="Gras"/>
    <s v="Goed"/>
    <s v="Goed"/>
    <x v="1"/>
    <s v="Soort"/>
    <m/>
    <m/>
    <m/>
    <n v="136029.455000002"/>
    <n v="453648.35499999998"/>
    <s v="470"/>
    <s v="&gt;15 jaar"/>
    <m/>
    <m/>
    <d v="2022-08-02T07:20:20"/>
    <s v="r.thijssen"/>
    <d v="2022-08-04T08:25:55"/>
    <s v="r.geerts@terranostra.nu"/>
    <s v="18 -24 m"/>
    <s v="Nee"/>
    <s v="Ja"/>
    <s v="Ja"/>
    <s v="Ja"/>
    <s v="Nee"/>
    <s v="Ja"/>
    <s v="Nee"/>
    <m/>
    <m/>
    <s v="Nee"/>
    <m/>
    <x v="0"/>
  </r>
  <r>
    <n v="2201"/>
    <s v="BTZ.0287"/>
    <s v="BTZ.0287"/>
    <s v="Malus domestica"/>
    <s v="Sierappel"/>
    <m/>
    <x v="39"/>
    <n v="4"/>
    <n v="1.44"/>
    <m/>
    <m/>
    <m/>
    <s v="10 - 20"/>
    <s v="Beplanting"/>
    <s v="Redelijk"/>
    <s v="Redelijk"/>
    <x v="1"/>
    <s v="Soort"/>
    <m/>
    <s v="eenzijdige kroon"/>
    <s v="klimop"/>
    <n v="136036.11300000199"/>
    <n v="453511.70100000099"/>
    <s v="471"/>
    <s v="&gt;15 jaar"/>
    <m/>
    <s v="Ja"/>
    <d v="2022-08-02T07:20:20"/>
    <s v="r.thijssen"/>
    <d v="2022-08-05T04:04:59"/>
    <s v="r.geerts@terranostra.nu"/>
    <s v="0 - 6 m"/>
    <s v="Nee"/>
    <s v="Ja"/>
    <s v="Ja"/>
    <s v="Ja"/>
    <s v="Ja"/>
    <s v="Ja"/>
    <s v="Ja"/>
    <m/>
    <m/>
    <s v="Nee"/>
    <m/>
    <x v="0"/>
  </r>
  <r>
    <n v="2202"/>
    <s v="BTZ.0288"/>
    <s v="BTZ.0288"/>
    <s v="Alnus glutinosa"/>
    <s v="Gewone els"/>
    <m/>
    <x v="75"/>
    <n v="4"/>
    <n v="1.8495999999999999"/>
    <m/>
    <m/>
    <m/>
    <s v="10 - 20"/>
    <s v="Beplanting"/>
    <s v="Redelijk"/>
    <s v="Matig"/>
    <x v="1"/>
    <m/>
    <m/>
    <s v="eenzijdige kroon"/>
    <s v="klimop en geknot"/>
    <n v="136043.91200000001"/>
    <n v="453511.00900000002"/>
    <s v="472"/>
    <s v="&gt;15 jaar"/>
    <s v="alleen na verwijdering hekwerk. Heesters."/>
    <s v="Ja"/>
    <d v="2022-08-02T07:20:20"/>
    <s v="r.thijssen"/>
    <d v="2022-08-05T04:02:58"/>
    <s v="r.geerts@terranostra.nu"/>
    <s v="0 - 6 m"/>
    <s v="Nee"/>
    <s v="Ja"/>
    <s v="Ja"/>
    <s v="Nee"/>
    <s v="Ja"/>
    <s v="Ja"/>
    <s v="Ja"/>
    <m/>
    <m/>
    <s v="Ja"/>
    <s v="Oostzijde elektra 10 kv voorzichtig verwijderen."/>
    <x v="0"/>
  </r>
  <r>
    <n v="2203"/>
    <s v="BTZ.0289"/>
    <s v="BTZ.0289"/>
    <s v="Alnus glutinosa"/>
    <s v="Gewone els"/>
    <m/>
    <x v="43"/>
    <n v="4"/>
    <n v="0.92159999999999997"/>
    <m/>
    <m/>
    <m/>
    <s v="10 - 20"/>
    <s v="Beplanting"/>
    <s v="Redelijk"/>
    <s v="Matig"/>
    <x v="1"/>
    <m/>
    <m/>
    <s v="eenzijdige kroon"/>
    <s v="geknot"/>
    <n v="136041.854000002"/>
    <n v="453512.00800000102"/>
    <s v="473"/>
    <s v="&gt;15 jaar"/>
    <s v="alleen na verwijdering hekwerk. Heesters."/>
    <s v="Ja"/>
    <d v="2022-08-02T07:20:20"/>
    <s v="r.thijssen"/>
    <d v="2022-08-05T04:01:03"/>
    <s v="r.geerts@terranostra.nu"/>
    <s v="0 - 6 m"/>
    <s v="Nee"/>
    <s v="Ja"/>
    <s v="Ja"/>
    <s v="Nee"/>
    <s v="Ja"/>
    <s v="Ja"/>
    <s v="Ja"/>
    <m/>
    <m/>
    <s v="Nee"/>
    <m/>
    <x v="0"/>
  </r>
  <r>
    <n v="2204"/>
    <s v="BTZ.0290"/>
    <s v="BTZ.0290"/>
    <s v="Alnus glutinosa"/>
    <s v="Gewone els"/>
    <m/>
    <x v="40"/>
    <n v="4"/>
    <n v="1.2544"/>
    <m/>
    <m/>
    <m/>
    <s v="10 - 20"/>
    <s v="Beplanting"/>
    <s v="Redelijk"/>
    <s v="Matig"/>
    <x v="1"/>
    <s v="Geen kluit te maken"/>
    <m/>
    <s v="eenzijdige kroon"/>
    <s v="geknot"/>
    <n v="136042.85200000199"/>
    <n v="453511.342"/>
    <s v="474"/>
    <s v="&gt;15 jaar"/>
    <s v="ten gunste van buurbomen deze laten vervallen"/>
    <s v="Ja"/>
    <d v="2022-08-02T07:20:20"/>
    <s v="r.thijssen"/>
    <d v="2022-08-05T04:01:03"/>
    <s v="r.geerts@terranostra.nu"/>
    <s v="0 - 6 m"/>
    <s v="Nee"/>
    <s v="Ja"/>
    <s v="Ja"/>
    <s v="Nee"/>
    <s v="Ja"/>
    <s v="Ja"/>
    <s v="Ja"/>
    <m/>
    <m/>
    <s v="Nee"/>
    <m/>
    <x v="0"/>
  </r>
  <r>
    <n v="2205"/>
    <s v="BTZ.0291"/>
    <s v="BTZ.0291"/>
    <s v="Aesculus hippocastanum"/>
    <s v="Witte paardenkastanje"/>
    <m/>
    <x v="40"/>
    <n v="4"/>
    <n v="1.2544"/>
    <m/>
    <m/>
    <m/>
    <s v="10 - 20"/>
    <s v="Beplanting"/>
    <s v="Matig"/>
    <s v="Matig"/>
    <x v="1"/>
    <s v="Conditie"/>
    <s v="bloedingsziekte"/>
    <s v="eenzijdige kroon"/>
    <s v="2 stammig"/>
    <n v="136049.14600000199"/>
    <n v="453510.283"/>
    <s v="475"/>
    <s v="&gt;15 jaar"/>
    <m/>
    <s v="Ja"/>
    <d v="2022-08-02T07:20:20"/>
    <s v="r.thijssen"/>
    <d v="2022-08-05T04:08:53"/>
    <s v="r.geerts@terranostra.nu"/>
    <s v="6 - 9 m"/>
    <s v="Ja"/>
    <s v="Nee"/>
    <s v="Nee"/>
    <s v="Ja"/>
    <s v="Ja"/>
    <s v="Ja"/>
    <s v="Ja"/>
    <m/>
    <m/>
    <s v="Nee"/>
    <m/>
    <x v="0"/>
  </r>
  <r>
    <n v="2206"/>
    <s v="BTZ.0292"/>
    <s v="BTZ.0292"/>
    <s v="Salix babylonica 'Tortuosa'"/>
    <s v="Kronkelwilg"/>
    <m/>
    <x v="70"/>
    <n v="4"/>
    <n v="2.0735999999999999"/>
    <m/>
    <m/>
    <m/>
    <s v="10 - 20"/>
    <s v="Beplanting"/>
    <s v="Matig"/>
    <s v="Matig"/>
    <x v="1"/>
    <s v="Soortspecifiek"/>
    <m/>
    <s v="plakoksel"/>
    <s v="2 stammig"/>
    <n v="136055.56500000099"/>
    <n v="453520.07100000198"/>
    <s v="476"/>
    <s v="&gt;15 jaar"/>
    <m/>
    <m/>
    <d v="2022-08-02T07:20:20"/>
    <s v="r.thijssen"/>
    <d v="2022-08-05T14:25:58"/>
    <s v="r.geerts@terranostra.nu"/>
    <s v="6 - 9 m"/>
    <s v="Nee"/>
    <s v="Nee"/>
    <s v="Ja"/>
    <s v="Ja"/>
    <s v="Nee"/>
    <s v="Ja"/>
    <s v="Ja"/>
    <m/>
    <m/>
    <s v="Ja"/>
    <s v="Riolering rondom handhaven en volschuimen."/>
    <x v="0"/>
  </r>
  <r>
    <n v="2207"/>
    <s v="BTZ.0293"/>
    <s v="BTZ.0293"/>
    <s v="Malus 'Rudolph'"/>
    <s v="Sierappel"/>
    <m/>
    <x v="27"/>
    <n v="4"/>
    <n v="2.3104"/>
    <m/>
    <m/>
    <m/>
    <s v="20 - 30"/>
    <s v="Beplanting"/>
    <s v="Redelijk"/>
    <s v="Redelijk"/>
    <x v="1"/>
    <s v="Soort"/>
    <m/>
    <m/>
    <s v="klimop"/>
    <n v="136037.85600000201"/>
    <n v="453514.99900000199"/>
    <s v="477"/>
    <s v="&gt;15 jaar"/>
    <m/>
    <s v="Ja"/>
    <d v="2022-08-02T07:20:20"/>
    <s v="r.thijssen"/>
    <d v="2022-08-05T04:04:59"/>
    <s v="r.geerts@terranostra.nu"/>
    <s v="0 - 6 m"/>
    <s v="Nee"/>
    <s v="Ja"/>
    <s v="Ja"/>
    <s v="Ja"/>
    <s v="Ja"/>
    <s v="Ja"/>
    <s v="Ja"/>
    <m/>
    <m/>
    <s v="Nee"/>
    <m/>
    <x v="0"/>
  </r>
  <r>
    <n v="2208"/>
    <s v="BTZ.0294"/>
    <s v="BTZ.0294"/>
    <s v="Aesculus hippocastanum"/>
    <s v="Witte paardenkastanje"/>
    <m/>
    <x v="18"/>
    <n v="8"/>
    <n v="5.76"/>
    <m/>
    <m/>
    <m/>
    <s v="20 - 30"/>
    <s v="Beplanting"/>
    <s v="Matig"/>
    <s v="Matig"/>
    <x v="1"/>
    <m/>
    <s v="bloedingsziekte"/>
    <s v="eenzijdige kroon"/>
    <m/>
    <n v="136050.95200000299"/>
    <n v="453514.525000002"/>
    <s v="478"/>
    <s v="&gt;15 jaar"/>
    <m/>
    <m/>
    <d v="2022-08-02T07:20:20"/>
    <s v="r.thijssen"/>
    <d v="2022-08-05T04:08:29"/>
    <s v="r.geerts@terranostra.nu"/>
    <s v="9 -12 m"/>
    <s v="Ja"/>
    <s v="Nee"/>
    <s v="Nee"/>
    <s v="Ja"/>
    <s v="Ja"/>
    <s v="Ja"/>
    <s v="Ja"/>
    <m/>
    <m/>
    <s v="Nee"/>
    <m/>
    <x v="0"/>
  </r>
  <r>
    <n v="2209"/>
    <s v="BTZ.0295"/>
    <s v="BTZ.0295"/>
    <s v="Thuja occidentalis 'Brabant'"/>
    <s v="Levensboom"/>
    <m/>
    <x v="46"/>
    <n v="2"/>
    <n v="0.77439999999999998"/>
    <m/>
    <m/>
    <m/>
    <s v="10 - 20"/>
    <s v="Beplanting"/>
    <s v="Redelijk"/>
    <s v="Redelijk"/>
    <x v="1"/>
    <s v="Soort"/>
    <m/>
    <m/>
    <m/>
    <n v="136047.36000000301"/>
    <n v="453518.459000003"/>
    <s v="479"/>
    <s v="&gt;15 jaar"/>
    <m/>
    <s v="Ja"/>
    <d v="2022-08-02T07:20:20"/>
    <s v="r.thijssen"/>
    <d v="2022-08-05T04:13:22"/>
    <s v="r.geerts@terranostra.nu"/>
    <s v="0 - 6 m"/>
    <s v="Nee"/>
    <s v="Ja"/>
    <s v="Ja"/>
    <s v="Ja"/>
    <s v="Ja"/>
    <s v="Ja"/>
    <s v="Ja"/>
    <m/>
    <m/>
    <s v="Ja"/>
    <s v="Elektra zuidzijde voorzichtig verwijderen."/>
    <x v="0"/>
  </r>
  <r>
    <n v="2210"/>
    <s v="BTZ.0296"/>
    <s v="BTZ.0296"/>
    <s v="Prunus domestica 'Reine Claude Verte'"/>
    <s v="Sierkers"/>
    <m/>
    <x v="43"/>
    <n v="2"/>
    <n v="0.92159999999999997"/>
    <m/>
    <m/>
    <m/>
    <s v="20 - 30"/>
    <s v="Beplanting"/>
    <s v="Redelijk"/>
    <s v="Redelijk"/>
    <x v="1"/>
    <s v="Soort"/>
    <m/>
    <m/>
    <s v="kroonschade"/>
    <n v="136044.25600000101"/>
    <n v="453520.14600000199"/>
    <s v="480"/>
    <s v="&gt;15 jaar"/>
    <s v="Mist doorgaande top"/>
    <s v="Ja"/>
    <d v="2022-08-02T07:20:20"/>
    <s v="r.thijssen"/>
    <d v="2022-08-05T04:13:53"/>
    <s v="r.geerts@terranostra.nu"/>
    <s v="0 - 6 m"/>
    <s v="Nee"/>
    <s v="Ja"/>
    <s v="Ja"/>
    <s v="Ja"/>
    <s v="Ja"/>
    <s v="Ja"/>
    <s v="Ja"/>
    <m/>
    <m/>
    <s v="Nee"/>
    <m/>
    <x v="0"/>
  </r>
  <r>
    <n v="1936"/>
    <s v="BTZ.0002"/>
    <s v="BTZ.0002"/>
    <s v="Quercus palustris"/>
    <s v="Moeraseik"/>
    <n v="1"/>
    <x v="45"/>
    <n v="2"/>
    <n v="0.14000000000000001"/>
    <s v="8 x de stamdiameter"/>
    <n v="10.39"/>
    <n v="10.25"/>
    <s v="0 - 10"/>
    <s v="Beplanting"/>
    <s v="Goed"/>
    <s v="Goed"/>
    <x v="3"/>
    <s v="recent verplant"/>
    <m/>
    <m/>
    <s v="nieuwe aanplant. scheef gereden door auto. Herstellen."/>
    <n v="135963.10700000101"/>
    <n v="453333.81300000101"/>
    <s v="206"/>
    <s v="&gt;15 jaar"/>
    <m/>
    <m/>
    <d v="2022-08-02T07:20:20"/>
    <s v="r.thijssen"/>
    <d v="2022-08-04T15:02:54"/>
    <s v="r.geerts@terranostra.nu"/>
    <s v="6 - 9 m"/>
    <s v="Ja"/>
    <s v="Ja"/>
    <s v="Ja"/>
    <s v="Ja"/>
    <s v="Ja"/>
    <s v="Ja"/>
    <s v="Ja"/>
    <m/>
    <m/>
    <s v="Nee"/>
    <m/>
    <x v="0"/>
  </r>
  <r>
    <n v="1937"/>
    <s v="BTZ.0003"/>
    <s v="BTZ.0003"/>
    <s v="Quercus palustris"/>
    <s v="Moeraseik"/>
    <n v="1"/>
    <x v="45"/>
    <n v="2"/>
    <n v="0.14000000000000001"/>
    <s v="8 x de stamdiameter"/>
    <n v="10.39"/>
    <n v="10.25"/>
    <s v="0 - 10"/>
    <s v="Beplanting"/>
    <s v="Goed"/>
    <s v="Goed"/>
    <x v="3"/>
    <s v="recent verplant"/>
    <m/>
    <m/>
    <s v="nieuwe aanplant"/>
    <n v="135980.258500002"/>
    <n v="453317.19950000203"/>
    <s v="207"/>
    <s v="&gt;15 jaar"/>
    <m/>
    <m/>
    <d v="2022-08-02T07:20:20"/>
    <s v="r.thijssen"/>
    <d v="2022-08-04T15:02:54"/>
    <s v="r.geerts@terranostra.nu"/>
    <s v="6 - 9 m"/>
    <s v="Ja"/>
    <s v="Ja"/>
    <s v="Ja"/>
    <s v="Ja"/>
    <s v="Ja"/>
    <s v="Ja"/>
    <s v="Ja"/>
    <m/>
    <m/>
    <s v="Nee"/>
    <m/>
    <x v="0"/>
  </r>
  <r>
    <n v="2213"/>
    <s v="BTZ.0299"/>
    <s v="BTZ.0299"/>
    <s v="Cupressocyparis leylandii"/>
    <s v="Haagconifeer"/>
    <m/>
    <x v="18"/>
    <n v="6"/>
    <n v="5.76"/>
    <m/>
    <m/>
    <m/>
    <s v="20 - 30"/>
    <s v="Beplanting"/>
    <s v="Redelijk"/>
    <s v="Slecht"/>
    <x v="1"/>
    <s v="Soort"/>
    <m/>
    <m/>
    <m/>
    <n v="136017.65300000101"/>
    <n v="453533.25199999998"/>
    <s v="483"/>
    <s v="&gt;15 jaar"/>
    <m/>
    <s v="Ja"/>
    <d v="2022-08-02T07:20:20"/>
    <s v="r.thijssen"/>
    <d v="2022-08-05T04:24:15"/>
    <s v="r.geerts@terranostra.nu"/>
    <s v="9 -12 m"/>
    <s v="Nee"/>
    <s v="Ja"/>
    <s v="Ja"/>
    <s v="Ja"/>
    <s v="Ja"/>
    <s v="Ja"/>
    <s v="Ja"/>
    <m/>
    <m/>
    <s v="Nee"/>
    <m/>
    <x v="0"/>
  </r>
  <r>
    <n v="2214"/>
    <s v="BTZ.0300"/>
    <s v="BTZ.0300"/>
    <s v="Cupressocyparis leylandii"/>
    <s v="Haagconifeer"/>
    <m/>
    <x v="20"/>
    <n v="6"/>
    <n v="5.0175999999999998"/>
    <m/>
    <m/>
    <m/>
    <s v="20 - 30"/>
    <s v="Beplanting"/>
    <s v="Redelijk"/>
    <s v="Slecht"/>
    <x v="1"/>
    <s v="Soort"/>
    <m/>
    <m/>
    <m/>
    <n v="136022.350000001"/>
    <n v="453534.058000002"/>
    <s v="484"/>
    <s v="&gt;15 jaar"/>
    <m/>
    <s v="Ja"/>
    <d v="2022-08-02T07:20:20"/>
    <s v="r.thijssen"/>
    <d v="2022-08-05T04:26:03"/>
    <s v="r.geerts@terranostra.nu"/>
    <s v="9 -12 m"/>
    <s v="Nee"/>
    <s v="Ja"/>
    <s v="Ja"/>
    <s v="Nee"/>
    <s v="Ja"/>
    <s v="Ja"/>
    <s v="Ja"/>
    <m/>
    <s v="Dicht op buurboom."/>
    <s v="Nee"/>
    <m/>
    <x v="0"/>
  </r>
  <r>
    <n v="2215"/>
    <s v="BTZ.0301"/>
    <s v="BTZ.0301"/>
    <s v="Carpinus betulus"/>
    <s v="Haagbeuk"/>
    <m/>
    <x v="70"/>
    <n v="6"/>
    <n v="2.0735999999999999"/>
    <m/>
    <m/>
    <m/>
    <s v="20 - 30"/>
    <s v="Beplanting"/>
    <s v="Redelijk"/>
    <s v="Matig"/>
    <x v="1"/>
    <s v="Plantverband "/>
    <s v="particulier"/>
    <s v="plakoksel"/>
    <s v="klimop"/>
    <n v="136025.15600000299"/>
    <n v="453534.28000000102"/>
    <s v="485"/>
    <s v="&gt;15 jaar"/>
    <s v="particuliere tuin"/>
    <s v="Ja"/>
    <d v="2022-08-02T07:20:20"/>
    <s v="r.thijssen"/>
    <d v="2022-08-05T04:27:10"/>
    <s v="r.geerts@terranostra.nu"/>
    <s v="6 - 9 m"/>
    <s v="Ja"/>
    <s v="Ja"/>
    <s v="Ja"/>
    <s v="Nee"/>
    <s v="Ja"/>
    <s v="Ja"/>
    <s v="Ja"/>
    <m/>
    <s v="Dicht op buurboom."/>
    <s v="Nee"/>
    <m/>
    <x v="0"/>
  </r>
  <r>
    <n v="2216"/>
    <s v="BTZ.0302"/>
    <s v="BTZ.0302"/>
    <s v="Crataegus laevigata"/>
    <s v="Meidoorn"/>
    <m/>
    <x v="48"/>
    <n v="4"/>
    <n v="1.0815999999999999"/>
    <m/>
    <m/>
    <m/>
    <s v="20 - 30"/>
    <s v="Beplanting"/>
    <s v="Redelijk"/>
    <s v="Matig"/>
    <x v="1"/>
    <s v="Soort"/>
    <m/>
    <m/>
    <m/>
    <n v="136022.933000002"/>
    <n v="453532.89100000297"/>
    <s v="486"/>
    <s v="&gt;15 jaar"/>
    <m/>
    <s v="Ja"/>
    <d v="2022-08-02T07:20:20"/>
    <s v="r.thijssen"/>
    <d v="2022-08-05T04:25:52"/>
    <s v="r.geerts@terranostra.nu"/>
    <s v="0 - 6 m"/>
    <s v="Nee"/>
    <s v="Ja"/>
    <s v="Ja"/>
    <s v="Nee"/>
    <s v="Ja"/>
    <s v="Ja"/>
    <s v="Ja"/>
    <m/>
    <s v="Dicht op buurboom."/>
    <s v="Nee"/>
    <m/>
    <x v="0"/>
  </r>
  <r>
    <n v="2217"/>
    <s v="BTZ.0303"/>
    <s v="BTZ.0303"/>
    <s v="Prunus cerasifera"/>
    <s v="Sierkers"/>
    <m/>
    <x v="48"/>
    <n v="4"/>
    <n v="1.0815999999999999"/>
    <m/>
    <m/>
    <m/>
    <s v="20 - 30"/>
    <s v="Beplanting"/>
    <s v="Redelijk"/>
    <s v="Matig"/>
    <x v="1"/>
    <s v="Soort, ruimte"/>
    <m/>
    <m/>
    <m/>
    <n v="136014.48500000301"/>
    <n v="453533.36300000199"/>
    <s v="487"/>
    <s v="&gt;15 jaar"/>
    <m/>
    <s v="Ja"/>
    <d v="2022-08-02T07:20:20"/>
    <s v="r.thijssen"/>
    <d v="2022-08-05T04:23:24"/>
    <s v="r.geerts@terranostra.nu"/>
    <s v="0 - 6 m"/>
    <s v="Nee"/>
    <s v="Ja"/>
    <s v="Ja"/>
    <s v="Nee"/>
    <s v="Ja"/>
    <s v="Ja"/>
    <s v="Ja"/>
    <m/>
    <m/>
    <s v="Nee"/>
    <m/>
    <x v="0"/>
  </r>
  <r>
    <n v="2218"/>
    <s v="BTZ.0304"/>
    <s v="BTZ.0304"/>
    <s v="Acer pseudoplatanus"/>
    <s v="Gewone esdoorn"/>
    <m/>
    <x v="70"/>
    <n v="4"/>
    <n v="2.0735999999999999"/>
    <m/>
    <m/>
    <m/>
    <s v="20 - 30"/>
    <s v="Beplanting"/>
    <s v="Redelijk"/>
    <s v="Redelijk"/>
    <x v="1"/>
    <s v="Ruimte"/>
    <m/>
    <m/>
    <s v="particulier"/>
    <n v="136012.48400000099"/>
    <n v="453532.41800000099"/>
    <s v="488"/>
    <s v="&gt;15 jaar"/>
    <m/>
    <s v="Ja"/>
    <d v="2022-08-02T07:20:20"/>
    <s v="r.thijssen"/>
    <d v="2022-08-05T04:28:25"/>
    <s v="r.geerts@terranostra.nu"/>
    <s v="6 - 9 m"/>
    <s v="Ja"/>
    <s v="Ja"/>
    <s v="Ja"/>
    <s v="Nee"/>
    <s v="Ja"/>
    <s v="Ja"/>
    <s v="Ja"/>
    <m/>
    <s v="Zeer dicht op pand."/>
    <s v="Nee"/>
    <m/>
    <x v="0"/>
  </r>
  <r>
    <n v="2219"/>
    <s v="BTZ.0305"/>
    <s v="BTZ.0305"/>
    <s v="Sorbus aucuparia"/>
    <s v="Lijsterbes"/>
    <m/>
    <x v="70"/>
    <n v="6"/>
    <n v="2.0735999999999999"/>
    <m/>
    <m/>
    <m/>
    <s v="30 - 40"/>
    <s v="Beplanting"/>
    <s v="Matig"/>
    <s v="Slecht"/>
    <x v="1"/>
    <s v="Soort, conditie"/>
    <m/>
    <m/>
    <m/>
    <n v="136018.34800000099"/>
    <n v="453528.5"/>
    <s v="489"/>
    <s v="&gt;15 jaar"/>
    <m/>
    <s v="Ja"/>
    <d v="2022-08-02T07:20:20"/>
    <s v="r.thijssen"/>
    <d v="2022-08-05T04:22:49"/>
    <s v="r.geerts@terranostra.nu"/>
    <s v="9 -12 m"/>
    <s v="Nee"/>
    <s v="Ja"/>
    <s v="Ja"/>
    <s v="Nee"/>
    <s v="Ja"/>
    <s v="Ja"/>
    <s v="Ja"/>
    <m/>
    <m/>
    <s v="Nee"/>
    <m/>
    <x v="0"/>
  </r>
  <r>
    <n v="1943"/>
    <s v="BTZ.0009"/>
    <s v="BTZ.0009"/>
    <s v="Quercus palustris"/>
    <s v="Moeraseik"/>
    <n v="1"/>
    <x v="45"/>
    <n v="2"/>
    <n v="0.14000000000000001"/>
    <s v="8 x de stamdiameter"/>
    <n v="10.39"/>
    <n v="10.25"/>
    <s v="0 - 10"/>
    <s v="Beplanting"/>
    <s v="Goed"/>
    <s v="Goed"/>
    <x v="3"/>
    <s v="recent verplant"/>
    <m/>
    <m/>
    <s v="nieuwe aanplant"/>
    <n v="135976.95600000001"/>
    <n v="453287.50500000297"/>
    <s v="213"/>
    <s v="&gt;15 jaar"/>
    <m/>
    <m/>
    <d v="2022-08-02T07:20:20"/>
    <s v="r.thijssen"/>
    <d v="2022-08-04T15:02:54"/>
    <s v="r.geerts@terranostra.nu"/>
    <s v="6 - 9 m"/>
    <s v="Ja"/>
    <s v="Ja"/>
    <s v="Ja"/>
    <s v="Ja"/>
    <s v="Ja"/>
    <s v="Ja"/>
    <s v="Ja"/>
    <m/>
    <m/>
    <s v="Nee"/>
    <m/>
    <x v="0"/>
  </r>
  <r>
    <n v="2221"/>
    <s v="BTZ.0307"/>
    <s v="BTZ.0307"/>
    <s v="Malus 'Rudolph'"/>
    <s v="Sierappel"/>
    <m/>
    <x v="24"/>
    <n v="6"/>
    <n v="3.6863999999999999"/>
    <m/>
    <m/>
    <m/>
    <s v="20 - 30"/>
    <s v="Beplanting"/>
    <s v="Redelijk"/>
    <s v="Matig"/>
    <x v="1"/>
    <s v="Soortspecifiek"/>
    <m/>
    <m/>
    <m/>
    <n v="136049.536000002"/>
    <n v="453536.136"/>
    <s v="491"/>
    <s v="&gt;15 jaar"/>
    <m/>
    <m/>
    <d v="2022-08-02T07:20:20"/>
    <s v="r.thijssen"/>
    <d v="2022-08-05T04:47:41"/>
    <s v="r.geerts@terranostra.nu"/>
    <s v="0 - 6 m"/>
    <s v="Nee"/>
    <s v="Ja"/>
    <s v="Ja"/>
    <s v="Ja"/>
    <s v="Ja"/>
    <s v="Ja"/>
    <s v="Ja"/>
    <m/>
    <m/>
    <s v="Nee"/>
    <m/>
    <x v="0"/>
  </r>
  <r>
    <n v="2222"/>
    <s v="BTZ.0308"/>
    <s v="BTZ.0308"/>
    <s v="Crataegus laevigata"/>
    <s v="Meidoorn"/>
    <m/>
    <x v="39"/>
    <n v="4"/>
    <n v="1.44"/>
    <m/>
    <m/>
    <m/>
    <s v="20 - 30"/>
    <s v="Beplanting"/>
    <s v="Goed"/>
    <s v="Goed"/>
    <x v="1"/>
    <s v="Soortspecifiek"/>
    <s v="Onderstandig"/>
    <m/>
    <m/>
    <n v="136049.536000002"/>
    <n v="453538.74800000002"/>
    <s v="492"/>
    <s v="&gt;15 jaar"/>
    <m/>
    <m/>
    <d v="2022-08-02T07:20:20"/>
    <s v="r.thijssen"/>
    <d v="2022-08-05T04:47:41"/>
    <s v="r.geerts@terranostra.nu"/>
    <s v="0 - 6 m"/>
    <s v="Nee"/>
    <s v="Ja"/>
    <s v="Ja"/>
    <s v="Ja"/>
    <s v="Ja"/>
    <s v="Ja"/>
    <s v="Ja"/>
    <m/>
    <m/>
    <s v="Nee"/>
    <m/>
    <x v="0"/>
  </r>
  <r>
    <n v="2223"/>
    <s v="BTZ.0309"/>
    <s v="BTZ.0309"/>
    <s v="Acer pseudoplatanus"/>
    <s v="Gewone esdoorn"/>
    <m/>
    <x v="3"/>
    <n v="8"/>
    <n v="6.5536000000000003"/>
    <m/>
    <m/>
    <m/>
    <s v="30 - 40"/>
    <s v="Beplanting"/>
    <s v="Redelijk"/>
    <s v="Redelijk"/>
    <x v="1"/>
    <s v="Plakoksel"/>
    <m/>
    <m/>
    <m/>
    <n v="136053.67800000301"/>
    <n v="453538.60700000101"/>
    <s v="493"/>
    <s v="&gt;15 jaar"/>
    <s v="Plakoksel op 1,6m hoogte. "/>
    <m/>
    <d v="2022-08-02T07:20:20"/>
    <s v="r.thijssen"/>
    <d v="2022-08-05T04:54:12"/>
    <s v="r.geerts@terranostra.nu"/>
    <s v="9 -12 m"/>
    <s v="Nee"/>
    <s v="Ja"/>
    <s v="Ja"/>
    <s v="Nee"/>
    <s v="Nee"/>
    <s v="Ja"/>
    <s v="Ja"/>
    <m/>
    <s v="Te dicht op buurboom."/>
    <s v="Ja"/>
    <s v="Riolering rondom handhaven en volschuimen."/>
    <x v="0"/>
  </r>
  <r>
    <n v="2224"/>
    <s v="BTZ.0310"/>
    <s v="BTZ.0310"/>
    <s v="Alnus glutinosa"/>
    <s v="Gewone els"/>
    <m/>
    <x v="77"/>
    <n v="8"/>
    <n v="2.56"/>
    <m/>
    <m/>
    <m/>
    <s v="20 - 30"/>
    <s v="Beplanting"/>
    <s v="Redelijk"/>
    <s v="Redelijk"/>
    <x v="1"/>
    <s v="Soortspecifiek"/>
    <s v="kabel hart kluit"/>
    <m/>
    <m/>
    <n v="136055.87400000199"/>
    <n v="453539.330000002"/>
    <s v="494"/>
    <s v="&gt;15 jaar"/>
    <m/>
    <m/>
    <d v="2022-08-02T07:20:20"/>
    <s v="r.thijssen"/>
    <d v="2022-08-05T04:54:12"/>
    <s v="r.geerts@terranostra.nu"/>
    <s v="9 -12 m"/>
    <s v="Nee"/>
    <s v="Ja"/>
    <s v="Ja"/>
    <s v="Nee"/>
    <s v="Nee"/>
    <s v="Ja"/>
    <s v="Ja"/>
    <m/>
    <s v="Te dicht op buurboom."/>
    <s v="Ja"/>
    <s v="Riolering westzijde voorzichtig verwijderen."/>
    <x v="0"/>
  </r>
  <r>
    <n v="2225"/>
    <s v="BTZ.0311"/>
    <s v="BTZ.0311"/>
    <s v="Alnus glutinosa"/>
    <s v="Gewone els"/>
    <m/>
    <x v="1"/>
    <n v="8"/>
    <n v="5.3823999999999996"/>
    <m/>
    <m/>
    <m/>
    <s v="20 - 30"/>
    <s v="Beplanting"/>
    <s v="Redelijk"/>
    <s v="Redelijk"/>
    <x v="1"/>
    <s v="Soortspecifiek"/>
    <s v="kabel hart kluit"/>
    <m/>
    <m/>
    <n v="136056.51300000001"/>
    <n v="453536.551000003"/>
    <s v="495"/>
    <s v="&gt;15 jaar"/>
    <m/>
    <m/>
    <d v="2022-08-02T07:20:20"/>
    <s v="r.thijssen"/>
    <d v="2022-08-05T04:54:27"/>
    <s v="r.geerts@terranostra.nu"/>
    <s v="9 -12 m"/>
    <s v="Nee"/>
    <s v="Ja"/>
    <s v="Ja"/>
    <s v="Ja"/>
    <s v="Nee"/>
    <s v="Ja"/>
    <s v="Ja"/>
    <m/>
    <m/>
    <s v="Ja"/>
    <s v="Riolering westzijde voorzichtig verwijderen."/>
    <x v="0"/>
  </r>
  <r>
    <n v="2226"/>
    <s v="BTZ.0312"/>
    <s v="BTZ.0312"/>
    <s v="Prunus avium 'Varikse Zwarte'"/>
    <s v="Zoete sierkers"/>
    <m/>
    <x v="26"/>
    <n v="8"/>
    <n v="2.8224"/>
    <m/>
    <m/>
    <m/>
    <s v="20 - 30"/>
    <s v="Beplanting"/>
    <s v="Goed"/>
    <s v="Goed"/>
    <x v="1"/>
    <s v="Soortspecifiek"/>
    <m/>
    <m/>
    <m/>
    <n v="136041.244000003"/>
    <n v="453581.047000002"/>
    <s v="496"/>
    <s v="&gt;15 jaar"/>
    <m/>
    <m/>
    <d v="2022-08-02T07:20:20"/>
    <s v="r.thijssen"/>
    <d v="2022-08-05T14:57:19"/>
    <s v="r.geerts@terranostra.nu"/>
    <s v="0 - 6 m"/>
    <s v="Nee"/>
    <s v="Ja"/>
    <s v="Ja"/>
    <s v="Ja"/>
    <s v="Ja"/>
    <s v="Ja"/>
    <s v="Ja"/>
    <m/>
    <m/>
    <s v="Nee"/>
    <m/>
    <x v="0"/>
  </r>
  <r>
    <n v="2227"/>
    <s v="BTZ.0313"/>
    <s v="BTZ.0313"/>
    <s v="Prunus avium 'Varikse Zwarte'"/>
    <s v="Zoete sierkers"/>
    <m/>
    <x v="22"/>
    <n v="8"/>
    <n v="4.3263999999999996"/>
    <m/>
    <m/>
    <m/>
    <s v="20 - 30"/>
    <s v="Beplanting"/>
    <s v="Redelijk"/>
    <s v="Redelijk"/>
    <x v="1"/>
    <s v="Soortspecifiek"/>
    <m/>
    <m/>
    <m/>
    <n v="136047.44099999999"/>
    <n v="453581.93600000098"/>
    <s v="497"/>
    <s v="&gt;15 jaar"/>
    <m/>
    <m/>
    <d v="2022-08-02T07:20:20"/>
    <s v="r.thijssen"/>
    <d v="2022-08-05T15:00:24"/>
    <s v="r.geerts@terranostra.nu"/>
    <s v="0 - 6 m"/>
    <s v="Nee"/>
    <s v="Ja"/>
    <s v="Ja"/>
    <s v="Ja"/>
    <s v="Ja"/>
    <s v="Ja"/>
    <s v="Ja"/>
    <m/>
    <m/>
    <s v="Ja"/>
    <s v="Elektra oostzijde voorzichtig verwijderen."/>
    <x v="0"/>
  </r>
  <r>
    <n v="2228"/>
    <s v="BTZ.0314"/>
    <s v="BTZ.0314"/>
    <s v="Prunus avium 'Varikse Zwarte'"/>
    <s v="Zoete sierkers"/>
    <m/>
    <x v="25"/>
    <n v="8"/>
    <n v="3.3856000000000002"/>
    <m/>
    <m/>
    <m/>
    <s v="20 - 30"/>
    <s v="Beplanting"/>
    <s v="Redelijk"/>
    <s v="Redelijk"/>
    <x v="1"/>
    <s v="Soortspecifiek"/>
    <m/>
    <m/>
    <m/>
    <n v="136049.025000002"/>
    <n v="453573.09900000301"/>
    <s v="498"/>
    <s v="&gt;15 jaar"/>
    <m/>
    <m/>
    <d v="2022-08-02T07:20:20"/>
    <s v="r.thijssen"/>
    <d v="2022-08-05T14:59:57"/>
    <s v="r.geerts@terranostra.nu"/>
    <s v="0 - 6 m"/>
    <s v="Nee"/>
    <s v="Ja"/>
    <s v="Ja"/>
    <s v="Ja"/>
    <s v="Ja"/>
    <s v="Ja"/>
    <s v="Ja"/>
    <m/>
    <m/>
    <s v="Ja"/>
    <s v="Elektra zuidzijde voorzichtig verwijderen."/>
    <x v="0"/>
  </r>
  <r>
    <n v="2229"/>
    <s v="BTZ.0315"/>
    <s v="BTZ.0315"/>
    <s v="Prunus avium 'Varikse Zwarte'"/>
    <s v="Zoete sierkers"/>
    <m/>
    <x v="24"/>
    <n v="8"/>
    <n v="3.6863999999999999"/>
    <m/>
    <m/>
    <m/>
    <s v="20 - 30"/>
    <s v="Beplanting"/>
    <s v="Redelijk"/>
    <s v="Redelijk"/>
    <x v="1"/>
    <s v="Soortspecifiek"/>
    <m/>
    <m/>
    <m/>
    <n v="136042.30000000101"/>
    <n v="453572.23700000002"/>
    <s v="499"/>
    <s v="&gt;15 jaar"/>
    <m/>
    <m/>
    <d v="2022-08-02T07:20:20"/>
    <s v="r.thijssen"/>
    <d v="2022-08-05T14:59:57"/>
    <s v="r.geerts@terranostra.nu"/>
    <s v="0 - 6 m"/>
    <s v="Nee"/>
    <s v="Ja"/>
    <s v="Ja"/>
    <s v="Ja"/>
    <s v="Ja"/>
    <s v="Ja"/>
    <s v="Ja"/>
    <m/>
    <m/>
    <s v="Ja"/>
    <s v="Elektra zuidzijde voorzichtig verwijderen."/>
    <x v="0"/>
  </r>
  <r>
    <n v="1652"/>
    <m/>
    <s v="TN_14"/>
    <s v="Taxus baccata"/>
    <s v="Venijnboom"/>
    <n v="1"/>
    <x v="45"/>
    <n v="2"/>
    <n v="0.14000000000000001"/>
    <s v="8 x de stamdiameter"/>
    <n v="10.39"/>
    <n v="10.25"/>
    <s v="10-20"/>
    <s v="Beplanting"/>
    <s v="Goed"/>
    <s v="Goed"/>
    <x v="3"/>
    <m/>
    <m/>
    <m/>
    <m/>
    <n v="135961.786000002"/>
    <n v="453407.205300003"/>
    <s v="701"/>
    <s v="&gt;15 jaar"/>
    <s v="Bescheiden formaat."/>
    <s v="Ja"/>
    <d v="2022-08-02T07:20:20"/>
    <s v="r.thijssen"/>
    <d v="2022-08-04T14:15:47"/>
    <s v="r.geerts@terranostra.nu"/>
    <s v="0 - 6 m"/>
    <s v="Ja"/>
    <s v="Ja"/>
    <s v="Ja"/>
    <s v="Ja"/>
    <s v="Ja"/>
    <s v="Ja"/>
    <s v="Ja"/>
    <m/>
    <m/>
    <s v="Nee"/>
    <m/>
    <x v="0"/>
  </r>
  <r>
    <n v="1653"/>
    <m/>
    <s v="TN_15"/>
    <s v="Taxus baccata"/>
    <s v="Venijnboom"/>
    <n v="1"/>
    <x v="45"/>
    <n v="2"/>
    <n v="0.14000000000000001"/>
    <s v="8 x de stamdiameter"/>
    <n v="10.39"/>
    <n v="10.25"/>
    <s v="10-20"/>
    <s v="Beplanting"/>
    <s v="Goed"/>
    <s v="Goed"/>
    <x v="3"/>
    <m/>
    <m/>
    <m/>
    <m/>
    <n v="135957.2819"/>
    <n v="453407.962500002"/>
    <s v="742"/>
    <s v="&gt;15 jaar"/>
    <s v="Bescheiden formaat."/>
    <s v="Ja"/>
    <d v="2022-08-02T07:20:20"/>
    <s v="r.thijssen"/>
    <d v="2022-08-04T14:15:47"/>
    <s v="r.geerts@terranostra.nu"/>
    <s v="0 - 6 m"/>
    <s v="Ja"/>
    <s v="Ja"/>
    <s v="Ja"/>
    <s v="Ja"/>
    <s v="Ja"/>
    <s v="Ja"/>
    <s v="Ja"/>
    <m/>
    <m/>
    <s v="Nee"/>
    <m/>
    <x v="0"/>
  </r>
  <r>
    <n v="2232"/>
    <s v="BTZ.0321"/>
    <s v="BTZ.0321"/>
    <s v="Malus domestica"/>
    <s v="Sierappel"/>
    <m/>
    <x v="48"/>
    <n v="4"/>
    <n v="1.0815999999999999"/>
    <m/>
    <m/>
    <m/>
    <s v="30-40"/>
    <s v="Beplanting"/>
    <s v="Redelijk"/>
    <s v="Matig"/>
    <x v="1"/>
    <s v="Soort"/>
    <m/>
    <m/>
    <m/>
    <n v="135991.501000002"/>
    <n v="453614.38000000297"/>
    <s v="502"/>
    <s v="&gt;15 jaar"/>
    <m/>
    <s v="Ja"/>
    <d v="2022-08-02T07:20:20"/>
    <s v="r.thijssen"/>
    <d v="2022-08-05T05:17:56"/>
    <s v="r.geerts@terranostra.nu"/>
    <s v="0 - 6 m"/>
    <s v="Nee"/>
    <s v="Ja"/>
    <s v="Ja"/>
    <s v="Ja"/>
    <s v="Ja"/>
    <s v="Ja"/>
    <s v="Ja"/>
    <m/>
    <m/>
    <s v="Nee"/>
    <m/>
    <x v="0"/>
  </r>
  <r>
    <n v="2233"/>
    <s v="BTZ.0322"/>
    <s v="BTZ.0322"/>
    <s v="Populus nigra 'Italica'"/>
    <s v="Italiaanse populier"/>
    <m/>
    <x v="39"/>
    <n v="2"/>
    <n v="1.44"/>
    <m/>
    <m/>
    <m/>
    <s v="10 - 20"/>
    <s v="Beplanting"/>
    <s v="Goed"/>
    <s v="Redelijk"/>
    <x v="1"/>
    <s v="Soort"/>
    <m/>
    <m/>
    <m/>
    <n v="135982.119000003"/>
    <n v="453636.30900000001"/>
    <s v="503"/>
    <s v="&gt;15 jaar"/>
    <m/>
    <s v="Ja"/>
    <d v="2022-08-02T07:20:20"/>
    <s v="r.thijssen"/>
    <d v="2022-08-04T09:33:52"/>
    <s v="r.geerts@terranostra.nu"/>
    <s v="12 -15 m"/>
    <s v="Nee"/>
    <s v="Ja"/>
    <s v="Ja"/>
    <s v="Ja"/>
    <s v="Ja"/>
    <s v="Ja"/>
    <s v="Ja"/>
    <m/>
    <m/>
    <s v="Nee"/>
    <m/>
    <x v="0"/>
  </r>
  <r>
    <n v="2234"/>
    <s v="BTZ.0323"/>
    <s v="BTZ.0323"/>
    <s v="Populus nigra 'Italica'"/>
    <s v="Italiaanse populier"/>
    <m/>
    <x v="39"/>
    <n v="2"/>
    <n v="1.44"/>
    <m/>
    <m/>
    <m/>
    <s v="10 - 20"/>
    <s v="Beplanting"/>
    <s v="Goed"/>
    <s v="Redelijk"/>
    <x v="1"/>
    <s v="Soort"/>
    <m/>
    <m/>
    <m/>
    <n v="135980.20100000099"/>
    <n v="453637.17099999997"/>
    <s v="504"/>
    <s v="&gt;15 jaar"/>
    <m/>
    <s v="Ja"/>
    <d v="2022-08-02T07:20:20"/>
    <s v="r.thijssen"/>
    <d v="2022-08-04T09:33:52"/>
    <s v="r.geerts@terranostra.nu"/>
    <s v="12 -15 m"/>
    <s v="Nee"/>
    <s v="Ja"/>
    <s v="Ja"/>
    <s v="Ja"/>
    <s v="Ja"/>
    <s v="Ja"/>
    <s v="Ja"/>
    <m/>
    <m/>
    <s v="Nee"/>
    <m/>
    <x v="0"/>
  </r>
  <r>
    <n v="2235"/>
    <s v="BTZ.0324"/>
    <s v="BTZ.0324"/>
    <s v="Acer pseudoplatanus"/>
    <s v="Gewone esdoorn"/>
    <m/>
    <x v="22"/>
    <n v="8"/>
    <n v="4.3263999999999996"/>
    <m/>
    <m/>
    <m/>
    <s v="20 - 30"/>
    <s v="Beplanting"/>
    <s v="Redelijk"/>
    <s v="Redelijk"/>
    <x v="1"/>
    <s v="Hek"/>
    <m/>
    <m/>
    <s v="klimop overwoekerend"/>
    <n v="135969.53000000099"/>
    <n v="453629.50100000203"/>
    <s v="505"/>
    <s v="&gt;15 jaar"/>
    <s v="Kluit op 10 KV kabel"/>
    <s v="Ja"/>
    <d v="2022-08-02T07:20:20"/>
    <s v="r.thijssen"/>
    <d v="2022-08-05T05:22:30"/>
    <s v="r.geerts@terranostra.nu"/>
    <s v="9 -12 m"/>
    <s v="Ja"/>
    <s v="Ja"/>
    <s v="Ja"/>
    <s v="Ja"/>
    <s v="Nee"/>
    <s v="Ja"/>
    <s v="Ja"/>
    <m/>
    <m/>
    <s v="Nee"/>
    <m/>
    <x v="0"/>
  </r>
  <r>
    <n v="2236"/>
    <s v="BTZ.0325"/>
    <s v="BTZ.0325"/>
    <s v="Calocedrus decurrens"/>
    <s v="Wierook ceder"/>
    <m/>
    <x v="32"/>
    <n v="8"/>
    <n v="36"/>
    <m/>
    <m/>
    <m/>
    <s v="40 - 50"/>
    <s v="Beplanting"/>
    <s v="Redelijk"/>
    <s v="Redelijk"/>
    <x v="1"/>
    <s v="Soort"/>
    <m/>
    <m/>
    <m/>
    <n v="135970.475000001"/>
    <n v="453623.35900000099"/>
    <s v="506"/>
    <s v="&gt;15 jaar"/>
    <s v="10 KV kabel westzijde op 1,5 m."/>
    <s v="Ja"/>
    <d v="2022-08-02T07:20:20"/>
    <s v="r.thijssen"/>
    <d v="2022-08-05T05:20:49"/>
    <s v="r.geerts@terranostra.nu"/>
    <s v="12 -15 m"/>
    <s v="Nee"/>
    <s v="Ja"/>
    <s v="Ja"/>
    <s v="Nee"/>
    <s v="Nee"/>
    <s v="Ja"/>
    <s v="Nee"/>
    <m/>
    <s v="Te dicht op buurboom."/>
    <s v="Nee"/>
    <m/>
    <x v="0"/>
  </r>
  <r>
    <n v="2237"/>
    <s v="BTZ.0326"/>
    <s v="BTZ.0326"/>
    <s v="Cupressocyparis leylandii"/>
    <s v="Haagconifeer"/>
    <m/>
    <x v="39"/>
    <n v="4"/>
    <n v="1.44"/>
    <m/>
    <m/>
    <m/>
    <s v="20 - 30"/>
    <s v="Beplanting"/>
    <s v="Redelijk"/>
    <s v="Redelijk"/>
    <x v="1"/>
    <s v="Soort"/>
    <m/>
    <m/>
    <m/>
    <n v="135971.57800000199"/>
    <n v="453624.033"/>
    <s v="507"/>
    <s v="&gt;15 jaar"/>
    <m/>
    <s v="Ja"/>
    <d v="2022-08-02T07:20:20"/>
    <s v="r.thijssen"/>
    <d v="2022-08-05T05:21:29"/>
    <s v="r.geerts@terranostra.nu"/>
    <s v="9 -12 m"/>
    <s v="Nee"/>
    <s v="Ja"/>
    <s v="Ja"/>
    <s v="Nee"/>
    <s v="Ja"/>
    <s v="Ja"/>
    <s v="Nee"/>
    <m/>
    <s v="Te dicht op buurboom."/>
    <s v="Nee"/>
    <m/>
    <x v="0"/>
  </r>
  <r>
    <n v="1654"/>
    <m/>
    <s v="TN_16"/>
    <s v="Taxus baccata"/>
    <s v="Venijnboom"/>
    <n v="1"/>
    <x v="45"/>
    <n v="2"/>
    <n v="0.14000000000000001"/>
    <s v="8 x de stamdiameter"/>
    <n v="10.39"/>
    <n v="10.25"/>
    <s v="10-20"/>
    <s v="Beplanting"/>
    <s v="Goed"/>
    <s v="Goed"/>
    <x v="3"/>
    <m/>
    <m/>
    <m/>
    <m/>
    <n v="135958.12780000301"/>
    <n v="453408.33410000103"/>
    <s v="667"/>
    <s v="&gt;15 jaar"/>
    <s v="Bescheiden formaat."/>
    <s v="Ja"/>
    <d v="2022-08-02T07:20:20"/>
    <s v="r.thijssen"/>
    <d v="2022-08-04T14:15:47"/>
    <s v="r.geerts@terranostra.nu"/>
    <s v="0 - 6 m"/>
    <s v="Ja"/>
    <s v="Ja"/>
    <s v="Ja"/>
    <s v="Ja"/>
    <s v="Ja"/>
    <s v="Ja"/>
    <s v="Ja"/>
    <m/>
    <m/>
    <s v="Nee"/>
    <m/>
    <x v="0"/>
  </r>
  <r>
    <n v="2239"/>
    <s v="BTZ.0329"/>
    <s v="BTZ.0329"/>
    <s v="Prunus domestica 'Mirabelle de Nancy'"/>
    <s v="Sierkers"/>
    <m/>
    <x v="70"/>
    <n v="2"/>
    <n v="2.0735999999999999"/>
    <m/>
    <m/>
    <m/>
    <s v="30 - 40"/>
    <s v="Beplanting"/>
    <s v="Goed"/>
    <s v="Goed"/>
    <x v="1"/>
    <s v="Soort"/>
    <m/>
    <m/>
    <m/>
    <n v="135984.194000002"/>
    <n v="453591.57400000101"/>
    <s v="509"/>
    <s v="&gt;15 jaar"/>
    <m/>
    <s v="Ja"/>
    <d v="2022-08-02T07:20:20"/>
    <s v="r.thijssen"/>
    <d v="2022-08-05T05:07:37"/>
    <s v="r.geerts@terranostra.nu"/>
    <s v="0 - 6 m"/>
    <s v="Nee"/>
    <s v="Ja"/>
    <s v="Ja"/>
    <s v="Ja"/>
    <s v="Ja"/>
    <s v="Ja"/>
    <s v="Ja"/>
    <m/>
    <m/>
    <s v="Nee"/>
    <m/>
    <x v="0"/>
  </r>
  <r>
    <n v="2240"/>
    <s v="BTZ.0330"/>
    <s v="BTZ.0330"/>
    <s v="Malus domestica 'Transparante de Jaune'"/>
    <s v="Sierappel"/>
    <m/>
    <x v="27"/>
    <n v="6"/>
    <n v="2.3104"/>
    <m/>
    <m/>
    <m/>
    <s v="30 - 40"/>
    <s v="Beplanting"/>
    <s v="Matig"/>
    <s v="Matig"/>
    <x v="1"/>
    <s v="Soort, conditie"/>
    <m/>
    <m/>
    <m/>
    <n v="135982.36000000301"/>
    <n v="453587.35000000102"/>
    <s v="510"/>
    <s v="&gt;15 jaar"/>
    <s v="Holtes met houtrot, breuksterkte stam komt op nieuwe locatie in gevaar. "/>
    <s v="Ja"/>
    <d v="2022-08-02T07:20:20"/>
    <s v="r.thijssen"/>
    <d v="2022-08-05T05:07:53"/>
    <s v="r.geerts@terranostra.nu"/>
    <s v="0 - 6 m"/>
    <s v="Nee"/>
    <s v="Nee"/>
    <s v="Ja"/>
    <s v="Ja"/>
    <s v="Ja"/>
    <s v="Ja"/>
    <s v="Ja"/>
    <m/>
    <m/>
    <s v="Nee"/>
    <m/>
    <x v="0"/>
  </r>
  <r>
    <m/>
    <s v="BTZ.0331"/>
    <m/>
    <m/>
    <m/>
    <m/>
    <x v="19"/>
    <m/>
    <m/>
    <m/>
    <m/>
    <m/>
    <m/>
    <m/>
    <m/>
    <m/>
    <x v="2"/>
    <m/>
    <m/>
    <m/>
    <m/>
    <n v="135975.547000002"/>
    <n v="454006.41600000102"/>
    <m/>
    <m/>
    <m/>
    <m/>
    <d v="2022-08-02T07:20:20"/>
    <s v="r.thijssen"/>
    <d v="2022-08-03T09:51:04"/>
    <s v="r.thijssen"/>
    <m/>
    <m/>
    <m/>
    <m/>
    <m/>
    <m/>
    <m/>
    <m/>
    <m/>
    <m/>
    <m/>
    <m/>
    <x v="1"/>
  </r>
  <r>
    <m/>
    <s v="BTZ.0332"/>
    <m/>
    <m/>
    <m/>
    <m/>
    <x v="19"/>
    <m/>
    <m/>
    <m/>
    <m/>
    <m/>
    <m/>
    <m/>
    <m/>
    <m/>
    <x v="2"/>
    <m/>
    <m/>
    <m/>
    <m/>
    <n v="135975.22400000301"/>
    <n v="454007.53100000299"/>
    <m/>
    <m/>
    <m/>
    <m/>
    <d v="2022-08-02T07:20:20"/>
    <s v="r.thijssen"/>
    <d v="2022-08-03T09:51:04"/>
    <s v="r.thijssen"/>
    <m/>
    <m/>
    <m/>
    <m/>
    <m/>
    <m/>
    <m/>
    <m/>
    <m/>
    <m/>
    <m/>
    <m/>
    <x v="1"/>
  </r>
  <r>
    <m/>
    <s v="BTZ.0333"/>
    <m/>
    <m/>
    <m/>
    <m/>
    <x v="19"/>
    <m/>
    <m/>
    <m/>
    <m/>
    <m/>
    <m/>
    <m/>
    <m/>
    <m/>
    <x v="2"/>
    <m/>
    <m/>
    <m/>
    <m/>
    <n v="135974.52900000301"/>
    <n v="454012.786000002"/>
    <m/>
    <m/>
    <m/>
    <m/>
    <d v="2022-08-02T07:20:20"/>
    <s v="r.thijssen"/>
    <d v="2022-08-03T09:51:04"/>
    <s v="r.thijssen"/>
    <m/>
    <m/>
    <m/>
    <m/>
    <m/>
    <m/>
    <m/>
    <m/>
    <m/>
    <m/>
    <m/>
    <m/>
    <x v="1"/>
  </r>
  <r>
    <m/>
    <s v="BTZ.0334"/>
    <m/>
    <m/>
    <m/>
    <m/>
    <x v="19"/>
    <m/>
    <m/>
    <m/>
    <m/>
    <m/>
    <m/>
    <m/>
    <m/>
    <m/>
    <x v="2"/>
    <m/>
    <m/>
    <m/>
    <m/>
    <n v="135974.52900000301"/>
    <n v="454011.47200000298"/>
    <m/>
    <m/>
    <m/>
    <m/>
    <d v="2022-08-02T07:20:20"/>
    <s v="r.thijssen"/>
    <d v="2022-08-03T09:51:04"/>
    <s v="r.thijssen"/>
    <m/>
    <m/>
    <m/>
    <m/>
    <m/>
    <m/>
    <m/>
    <m/>
    <m/>
    <m/>
    <m/>
    <m/>
    <x v="1"/>
  </r>
  <r>
    <m/>
    <s v="BTZ.0335"/>
    <m/>
    <m/>
    <m/>
    <m/>
    <x v="19"/>
    <m/>
    <m/>
    <m/>
    <m/>
    <m/>
    <m/>
    <m/>
    <m/>
    <m/>
    <x v="2"/>
    <m/>
    <m/>
    <m/>
    <m/>
    <n v="135974.64500000299"/>
    <n v="454010.390000001"/>
    <m/>
    <m/>
    <m/>
    <m/>
    <d v="2022-08-02T07:20:20"/>
    <s v="r.thijssen"/>
    <d v="2022-08-03T09:51:04"/>
    <s v="r.thijssen"/>
    <m/>
    <m/>
    <m/>
    <m/>
    <m/>
    <m/>
    <m/>
    <m/>
    <m/>
    <m/>
    <m/>
    <m/>
    <x v="1"/>
  </r>
  <r>
    <m/>
    <s v="BTZ.0336"/>
    <m/>
    <m/>
    <m/>
    <m/>
    <x v="19"/>
    <m/>
    <m/>
    <m/>
    <m/>
    <m/>
    <m/>
    <m/>
    <m/>
    <m/>
    <x v="2"/>
    <m/>
    <m/>
    <m/>
    <m/>
    <n v="135974.87700000001"/>
    <n v="454009.50100000203"/>
    <m/>
    <m/>
    <m/>
    <m/>
    <d v="2022-08-02T07:20:20"/>
    <s v="r.thijssen"/>
    <d v="2022-08-03T09:51:04"/>
    <s v="r.thijssen"/>
    <m/>
    <m/>
    <m/>
    <m/>
    <m/>
    <m/>
    <m/>
    <m/>
    <m/>
    <m/>
    <m/>
    <m/>
    <x v="1"/>
  </r>
  <r>
    <m/>
    <s v="BTZ.0337"/>
    <m/>
    <m/>
    <m/>
    <m/>
    <x v="19"/>
    <m/>
    <m/>
    <m/>
    <m/>
    <m/>
    <m/>
    <m/>
    <m/>
    <m/>
    <x v="2"/>
    <m/>
    <m/>
    <m/>
    <m/>
    <n v="135975.07"/>
    <n v="454008.69000000099"/>
    <m/>
    <m/>
    <m/>
    <m/>
    <d v="2022-08-02T07:20:20"/>
    <s v="r.thijssen"/>
    <d v="2022-08-03T09:51:04"/>
    <s v="r.thijssen"/>
    <m/>
    <m/>
    <m/>
    <m/>
    <m/>
    <m/>
    <m/>
    <m/>
    <m/>
    <m/>
    <m/>
    <m/>
    <x v="1"/>
  </r>
  <r>
    <m/>
    <s v="BTZ.0338"/>
    <m/>
    <m/>
    <m/>
    <m/>
    <x v="19"/>
    <m/>
    <m/>
    <m/>
    <m/>
    <m/>
    <m/>
    <m/>
    <m/>
    <m/>
    <x v="2"/>
    <m/>
    <m/>
    <m/>
    <m/>
    <n v="135974.45100000099"/>
    <n v="454013.636"/>
    <m/>
    <m/>
    <m/>
    <m/>
    <d v="2022-08-02T07:20:20"/>
    <s v="r.thijssen"/>
    <d v="2022-08-03T09:51:04"/>
    <s v="r.thijssen"/>
    <m/>
    <m/>
    <m/>
    <m/>
    <m/>
    <m/>
    <m/>
    <m/>
    <m/>
    <m/>
    <m/>
    <m/>
    <x v="1"/>
  </r>
  <r>
    <m/>
    <s v="BTZ.0339"/>
    <m/>
    <m/>
    <m/>
    <m/>
    <x v="19"/>
    <m/>
    <m/>
    <m/>
    <m/>
    <m/>
    <m/>
    <m/>
    <m/>
    <m/>
    <x v="2"/>
    <m/>
    <m/>
    <m/>
    <m/>
    <n v="135974.45100000099"/>
    <n v="454014.29300000099"/>
    <m/>
    <m/>
    <m/>
    <m/>
    <d v="2022-08-02T07:20:20"/>
    <s v="r.thijssen"/>
    <d v="2022-08-03T09:51:04"/>
    <s v="r.thijssen"/>
    <m/>
    <m/>
    <m/>
    <m/>
    <m/>
    <m/>
    <m/>
    <m/>
    <m/>
    <m/>
    <m/>
    <m/>
    <x v="1"/>
  </r>
  <r>
    <m/>
    <s v="BTZ.0340"/>
    <m/>
    <m/>
    <m/>
    <m/>
    <x v="19"/>
    <m/>
    <m/>
    <m/>
    <m/>
    <m/>
    <m/>
    <m/>
    <m/>
    <m/>
    <x v="2"/>
    <m/>
    <m/>
    <m/>
    <m/>
    <n v="135974.490000002"/>
    <n v="454015.33600000298"/>
    <m/>
    <m/>
    <m/>
    <m/>
    <d v="2022-08-02T07:20:20"/>
    <s v="r.thijssen"/>
    <d v="2022-08-03T09:51:04"/>
    <s v="r.thijssen"/>
    <m/>
    <m/>
    <m/>
    <m/>
    <m/>
    <m/>
    <m/>
    <m/>
    <m/>
    <m/>
    <m/>
    <m/>
    <x v="1"/>
  </r>
  <r>
    <m/>
    <s v="BTZ.0341"/>
    <m/>
    <m/>
    <m/>
    <m/>
    <x v="19"/>
    <m/>
    <m/>
    <m/>
    <m/>
    <m/>
    <m/>
    <m/>
    <m/>
    <m/>
    <x v="2"/>
    <m/>
    <m/>
    <m/>
    <m/>
    <n v="135974.413000003"/>
    <n v="454016.41800000099"/>
    <m/>
    <m/>
    <m/>
    <m/>
    <d v="2022-08-02T07:20:20"/>
    <s v="r.thijssen"/>
    <d v="2022-08-03T09:51:04"/>
    <s v="r.thijssen"/>
    <m/>
    <m/>
    <m/>
    <m/>
    <m/>
    <m/>
    <m/>
    <m/>
    <m/>
    <m/>
    <m/>
    <m/>
    <x v="1"/>
  </r>
  <r>
    <m/>
    <s v="BTZ.0342"/>
    <m/>
    <m/>
    <m/>
    <m/>
    <x v="19"/>
    <m/>
    <m/>
    <m/>
    <m/>
    <m/>
    <m/>
    <m/>
    <m/>
    <m/>
    <x v="2"/>
    <m/>
    <m/>
    <m/>
    <m/>
    <n v="135974.17400000201"/>
    <n v="454016.96100000298"/>
    <m/>
    <m/>
    <m/>
    <m/>
    <d v="2022-08-02T07:20:20"/>
    <s v="r.thijssen"/>
    <d v="2022-08-03T09:51:04"/>
    <s v="r.thijssen"/>
    <m/>
    <m/>
    <m/>
    <m/>
    <m/>
    <m/>
    <m/>
    <m/>
    <m/>
    <m/>
    <m/>
    <m/>
    <x v="1"/>
  </r>
  <r>
    <m/>
    <s v="BTZ.0343"/>
    <m/>
    <m/>
    <m/>
    <m/>
    <x v="19"/>
    <m/>
    <m/>
    <m/>
    <m/>
    <m/>
    <m/>
    <m/>
    <m/>
    <m/>
    <x v="2"/>
    <m/>
    <m/>
    <m/>
    <m/>
    <n v="135972.41899999999"/>
    <n v="454026.61000000301"/>
    <m/>
    <m/>
    <m/>
    <m/>
    <d v="2022-08-02T07:20:20"/>
    <s v="r.thijssen"/>
    <d v="2022-08-03T09:51:04"/>
    <s v="r.thijssen"/>
    <m/>
    <m/>
    <m/>
    <m/>
    <m/>
    <m/>
    <m/>
    <m/>
    <m/>
    <m/>
    <m/>
    <m/>
    <x v="1"/>
  </r>
  <r>
    <m/>
    <s v="BTZ.0344"/>
    <m/>
    <m/>
    <m/>
    <m/>
    <x v="19"/>
    <m/>
    <m/>
    <m/>
    <m/>
    <m/>
    <m/>
    <m/>
    <m/>
    <m/>
    <x v="2"/>
    <m/>
    <m/>
    <m/>
    <m/>
    <n v="135972.41899999999"/>
    <n v="454025.88300000102"/>
    <m/>
    <m/>
    <m/>
    <m/>
    <d v="2022-08-02T07:20:20"/>
    <s v="r.thijssen"/>
    <d v="2022-08-03T09:51:04"/>
    <s v="r.thijssen"/>
    <m/>
    <m/>
    <m/>
    <m/>
    <m/>
    <m/>
    <m/>
    <m/>
    <m/>
    <m/>
    <m/>
    <m/>
    <x v="1"/>
  </r>
  <r>
    <m/>
    <s v="BTZ.0345"/>
    <m/>
    <m/>
    <m/>
    <m/>
    <x v="19"/>
    <m/>
    <m/>
    <m/>
    <m/>
    <m/>
    <m/>
    <m/>
    <m/>
    <m/>
    <x v="2"/>
    <m/>
    <m/>
    <m/>
    <m/>
    <n v="135972.49500000101"/>
    <n v="454024.93100000202"/>
    <m/>
    <m/>
    <m/>
    <m/>
    <d v="2022-08-02T07:20:20"/>
    <s v="r.thijssen"/>
    <d v="2022-08-03T09:51:04"/>
    <s v="r.thijssen"/>
    <m/>
    <m/>
    <m/>
    <m/>
    <m/>
    <m/>
    <m/>
    <m/>
    <m/>
    <m/>
    <m/>
    <m/>
    <x v="1"/>
  </r>
  <r>
    <m/>
    <s v="BTZ.0346"/>
    <m/>
    <m/>
    <m/>
    <m/>
    <x v="19"/>
    <m/>
    <m/>
    <m/>
    <m/>
    <m/>
    <m/>
    <m/>
    <m/>
    <m/>
    <x v="2"/>
    <m/>
    <m/>
    <m/>
    <m/>
    <n v="135972.69500000001"/>
    <n v="454023.92800000298"/>
    <m/>
    <m/>
    <m/>
    <m/>
    <d v="2022-08-02T07:20:20"/>
    <s v="r.thijssen"/>
    <d v="2022-08-03T09:51:04"/>
    <s v="r.thijssen"/>
    <m/>
    <m/>
    <m/>
    <m/>
    <m/>
    <m/>
    <m/>
    <m/>
    <m/>
    <m/>
    <m/>
    <m/>
    <x v="1"/>
  </r>
  <r>
    <m/>
    <s v="BTZ.0347"/>
    <m/>
    <m/>
    <m/>
    <m/>
    <x v="19"/>
    <m/>
    <m/>
    <m/>
    <m/>
    <m/>
    <m/>
    <m/>
    <m/>
    <m/>
    <x v="2"/>
    <m/>
    <m/>
    <m/>
    <m/>
    <n v="135972.77000000299"/>
    <n v="454022.97600000002"/>
    <m/>
    <m/>
    <m/>
    <m/>
    <d v="2022-08-02T07:20:20"/>
    <s v="r.thijssen"/>
    <d v="2022-08-03T09:51:04"/>
    <s v="r.thijssen"/>
    <m/>
    <m/>
    <m/>
    <m/>
    <m/>
    <m/>
    <m/>
    <m/>
    <m/>
    <m/>
    <m/>
    <m/>
    <x v="1"/>
  </r>
  <r>
    <m/>
    <s v="BTZ.0348"/>
    <m/>
    <m/>
    <m/>
    <m/>
    <x v="19"/>
    <m/>
    <m/>
    <m/>
    <m/>
    <m/>
    <m/>
    <m/>
    <m/>
    <m/>
    <x v="2"/>
    <m/>
    <m/>
    <m/>
    <m/>
    <n v="135973.171"/>
    <n v="454022.09900000301"/>
    <m/>
    <m/>
    <m/>
    <m/>
    <d v="2022-08-02T07:20:20"/>
    <s v="r.thijssen"/>
    <d v="2022-08-03T09:51:04"/>
    <s v="r.thijssen"/>
    <m/>
    <m/>
    <m/>
    <m/>
    <m/>
    <m/>
    <m/>
    <m/>
    <m/>
    <m/>
    <m/>
    <m/>
    <x v="1"/>
  </r>
  <r>
    <m/>
    <s v="BTZ.0349"/>
    <m/>
    <m/>
    <m/>
    <m/>
    <x v="19"/>
    <m/>
    <m/>
    <m/>
    <m/>
    <m/>
    <m/>
    <m/>
    <m/>
    <m/>
    <x v="2"/>
    <m/>
    <m/>
    <m/>
    <m/>
    <n v="135973.34700000301"/>
    <n v="454021.17099999997"/>
    <m/>
    <m/>
    <m/>
    <m/>
    <d v="2022-08-02T07:20:20"/>
    <s v="r.thijssen"/>
    <d v="2022-08-03T09:51:04"/>
    <s v="r.thijssen"/>
    <m/>
    <m/>
    <m/>
    <m/>
    <m/>
    <m/>
    <m/>
    <m/>
    <m/>
    <m/>
    <m/>
    <m/>
    <x v="1"/>
  </r>
  <r>
    <m/>
    <s v="BTZ.0350"/>
    <m/>
    <m/>
    <m/>
    <m/>
    <x v="19"/>
    <m/>
    <m/>
    <m/>
    <m/>
    <m/>
    <m/>
    <m/>
    <m/>
    <m/>
    <x v="2"/>
    <m/>
    <m/>
    <m/>
    <m/>
    <n v="135973.37200000099"/>
    <n v="454020.194000002"/>
    <m/>
    <m/>
    <m/>
    <m/>
    <d v="2022-08-02T07:20:20"/>
    <s v="r.thijssen"/>
    <d v="2022-08-03T09:51:04"/>
    <s v="r.thijssen"/>
    <m/>
    <m/>
    <m/>
    <m/>
    <m/>
    <m/>
    <m/>
    <m/>
    <m/>
    <m/>
    <m/>
    <m/>
    <x v="1"/>
  </r>
  <r>
    <m/>
    <s v="BTZ.0351"/>
    <m/>
    <m/>
    <m/>
    <m/>
    <x v="19"/>
    <m/>
    <m/>
    <m/>
    <m/>
    <m/>
    <m/>
    <m/>
    <m/>
    <m/>
    <x v="2"/>
    <m/>
    <m/>
    <m/>
    <m/>
    <n v="135973.397"/>
    <n v="454019.41700000298"/>
    <m/>
    <m/>
    <m/>
    <m/>
    <d v="2022-08-02T07:20:20"/>
    <s v="r.thijssen"/>
    <d v="2022-08-03T09:51:04"/>
    <s v="r.thijssen"/>
    <m/>
    <m/>
    <m/>
    <m/>
    <m/>
    <m/>
    <m/>
    <m/>
    <m/>
    <m/>
    <m/>
    <m/>
    <x v="1"/>
  </r>
  <r>
    <m/>
    <s v="BTZ.0352"/>
    <m/>
    <m/>
    <m/>
    <m/>
    <x v="19"/>
    <m/>
    <m/>
    <m/>
    <m/>
    <m/>
    <m/>
    <m/>
    <m/>
    <m/>
    <x v="2"/>
    <m/>
    <m/>
    <m/>
    <m/>
    <n v="135957.62200000099"/>
    <n v="454004.411000002"/>
    <m/>
    <m/>
    <m/>
    <m/>
    <d v="2022-08-02T07:20:20"/>
    <s v="r.thijssen"/>
    <d v="2022-08-03T09:51:04"/>
    <s v="r.thijssen"/>
    <m/>
    <m/>
    <m/>
    <m/>
    <m/>
    <m/>
    <m/>
    <m/>
    <m/>
    <m/>
    <m/>
    <m/>
    <x v="1"/>
  </r>
  <r>
    <m/>
    <s v="BTZ.0353"/>
    <m/>
    <m/>
    <m/>
    <m/>
    <x v="19"/>
    <m/>
    <m/>
    <m/>
    <m/>
    <m/>
    <m/>
    <m/>
    <m/>
    <m/>
    <x v="2"/>
    <m/>
    <m/>
    <m/>
    <m/>
    <n v="135956.51900000099"/>
    <n v="454008.99700000102"/>
    <m/>
    <m/>
    <m/>
    <m/>
    <d v="2022-08-02T07:20:20"/>
    <s v="r.thijssen"/>
    <d v="2022-08-03T09:51:04"/>
    <s v="r.thijssen"/>
    <m/>
    <m/>
    <m/>
    <m/>
    <m/>
    <m/>
    <m/>
    <m/>
    <m/>
    <m/>
    <m/>
    <m/>
    <x v="1"/>
  </r>
  <r>
    <m/>
    <s v="BTZ.0354"/>
    <m/>
    <m/>
    <m/>
    <m/>
    <x v="19"/>
    <m/>
    <m/>
    <m/>
    <m/>
    <m/>
    <m/>
    <m/>
    <m/>
    <m/>
    <x v="2"/>
    <m/>
    <m/>
    <m/>
    <m/>
    <n v="135971.54399999999"/>
    <n v="454032.76900000102"/>
    <m/>
    <m/>
    <m/>
    <m/>
    <d v="2022-08-02T07:20:20"/>
    <s v="r.thijssen"/>
    <d v="2022-08-03T09:51:04"/>
    <s v="r.thijssen"/>
    <m/>
    <m/>
    <m/>
    <m/>
    <m/>
    <m/>
    <m/>
    <m/>
    <m/>
    <m/>
    <m/>
    <m/>
    <x v="1"/>
  </r>
  <r>
    <m/>
    <s v="BTZ.0355"/>
    <m/>
    <m/>
    <m/>
    <m/>
    <x v="19"/>
    <m/>
    <m/>
    <m/>
    <m/>
    <m/>
    <m/>
    <m/>
    <m/>
    <m/>
    <x v="2"/>
    <m/>
    <m/>
    <m/>
    <m/>
    <n v="135971.579"/>
    <n v="454031.650000002"/>
    <m/>
    <m/>
    <m/>
    <m/>
    <d v="2022-08-02T07:20:20"/>
    <s v="r.thijssen"/>
    <d v="2022-08-03T09:51:04"/>
    <s v="r.thijssen"/>
    <m/>
    <m/>
    <m/>
    <m/>
    <m/>
    <m/>
    <m/>
    <m/>
    <m/>
    <m/>
    <m/>
    <m/>
    <x v="1"/>
  </r>
  <r>
    <m/>
    <s v="BTZ.0356"/>
    <m/>
    <m/>
    <m/>
    <m/>
    <x v="19"/>
    <m/>
    <m/>
    <m/>
    <m/>
    <m/>
    <m/>
    <m/>
    <m/>
    <m/>
    <x v="2"/>
    <m/>
    <m/>
    <m/>
    <m/>
    <n v="135971.84100000199"/>
    <n v="454030.68800000101"/>
    <m/>
    <m/>
    <m/>
    <m/>
    <d v="2022-08-02T07:20:20"/>
    <s v="r.thijssen"/>
    <d v="2022-08-03T09:51:04"/>
    <s v="r.thijssen"/>
    <m/>
    <m/>
    <m/>
    <m/>
    <m/>
    <m/>
    <m/>
    <m/>
    <m/>
    <m/>
    <m/>
    <m/>
    <x v="1"/>
  </r>
  <r>
    <m/>
    <s v="BTZ.0357"/>
    <m/>
    <m/>
    <m/>
    <m/>
    <x v="19"/>
    <m/>
    <m/>
    <m/>
    <m/>
    <m/>
    <m/>
    <m/>
    <m/>
    <m/>
    <x v="2"/>
    <m/>
    <m/>
    <m/>
    <m/>
    <n v="135972.016000003"/>
    <n v="454029.79599999997"/>
    <m/>
    <m/>
    <m/>
    <m/>
    <d v="2022-08-02T07:20:20"/>
    <s v="r.thijssen"/>
    <d v="2022-08-03T09:51:04"/>
    <s v="r.thijssen"/>
    <m/>
    <m/>
    <m/>
    <m/>
    <m/>
    <m/>
    <m/>
    <m/>
    <m/>
    <m/>
    <m/>
    <m/>
    <x v="1"/>
  </r>
  <r>
    <m/>
    <s v="BTZ.0358"/>
    <m/>
    <m/>
    <m/>
    <m/>
    <x v="19"/>
    <m/>
    <m/>
    <m/>
    <m/>
    <m/>
    <m/>
    <m/>
    <m/>
    <m/>
    <x v="2"/>
    <m/>
    <m/>
    <m/>
    <m/>
    <n v="135971.911000002"/>
    <n v="454028.69500000001"/>
    <m/>
    <m/>
    <m/>
    <m/>
    <d v="2022-08-02T07:20:20"/>
    <s v="r.thijssen"/>
    <d v="2022-08-03T09:51:04"/>
    <s v="r.thijssen"/>
    <m/>
    <m/>
    <m/>
    <m/>
    <m/>
    <m/>
    <m/>
    <m/>
    <m/>
    <m/>
    <m/>
    <m/>
    <x v="1"/>
  </r>
  <r>
    <m/>
    <s v="BTZ.0359"/>
    <m/>
    <m/>
    <m/>
    <m/>
    <x v="19"/>
    <m/>
    <m/>
    <m/>
    <m/>
    <m/>
    <m/>
    <m/>
    <m/>
    <m/>
    <x v="2"/>
    <m/>
    <m/>
    <m/>
    <m/>
    <n v="135972.104000002"/>
    <n v="454027.83800000302"/>
    <m/>
    <m/>
    <m/>
    <m/>
    <d v="2022-08-02T07:20:20"/>
    <s v="r.thijssen"/>
    <d v="2022-08-03T09:51:04"/>
    <s v="r.thijssen"/>
    <m/>
    <m/>
    <m/>
    <m/>
    <m/>
    <m/>
    <m/>
    <m/>
    <m/>
    <m/>
    <m/>
    <m/>
    <x v="1"/>
  </r>
  <r>
    <m/>
    <s v="BTZ.0360"/>
    <m/>
    <m/>
    <m/>
    <m/>
    <x v="19"/>
    <m/>
    <m/>
    <m/>
    <m/>
    <m/>
    <m/>
    <m/>
    <m/>
    <m/>
    <x v="2"/>
    <m/>
    <m/>
    <m/>
    <m/>
    <n v="135970.32400000101"/>
    <n v="454040.59300000197"/>
    <m/>
    <m/>
    <m/>
    <m/>
    <d v="2022-08-02T07:20:20"/>
    <s v="r.thijssen"/>
    <d v="2022-08-03T09:51:04"/>
    <s v="r.thijssen"/>
    <m/>
    <m/>
    <m/>
    <m/>
    <m/>
    <m/>
    <m/>
    <m/>
    <m/>
    <m/>
    <m/>
    <m/>
    <x v="1"/>
  </r>
  <r>
    <m/>
    <s v="BTZ.0361"/>
    <m/>
    <m/>
    <m/>
    <m/>
    <x v="19"/>
    <m/>
    <m/>
    <m/>
    <m/>
    <m/>
    <m/>
    <m/>
    <m/>
    <m/>
    <x v="2"/>
    <m/>
    <m/>
    <m/>
    <m/>
    <n v="135970.376000002"/>
    <n v="454039.71800000197"/>
    <m/>
    <m/>
    <m/>
    <m/>
    <d v="2022-08-02T07:20:20"/>
    <s v="r.thijssen"/>
    <d v="2022-08-03T09:51:04"/>
    <s v="r.thijssen"/>
    <m/>
    <m/>
    <m/>
    <m/>
    <m/>
    <m/>
    <m/>
    <m/>
    <m/>
    <m/>
    <m/>
    <m/>
    <x v="1"/>
  </r>
  <r>
    <m/>
    <s v="BTZ.0362"/>
    <m/>
    <m/>
    <m/>
    <m/>
    <x v="19"/>
    <m/>
    <m/>
    <m/>
    <m/>
    <m/>
    <m/>
    <m/>
    <m/>
    <m/>
    <x v="2"/>
    <m/>
    <m/>
    <m/>
    <m/>
    <n v="135971.53000000099"/>
    <n v="454033.86100000102"/>
    <m/>
    <m/>
    <m/>
    <m/>
    <d v="2022-08-02T07:20:20"/>
    <s v="r.thijssen"/>
    <d v="2022-08-03T09:51:04"/>
    <s v="r.thijssen"/>
    <m/>
    <m/>
    <m/>
    <m/>
    <m/>
    <m/>
    <m/>
    <m/>
    <m/>
    <m/>
    <m/>
    <m/>
    <x v="1"/>
  </r>
  <r>
    <m/>
    <s v="BTZ.0363"/>
    <m/>
    <m/>
    <m/>
    <m/>
    <x v="19"/>
    <m/>
    <m/>
    <m/>
    <m/>
    <m/>
    <m/>
    <m/>
    <m/>
    <m/>
    <x v="2"/>
    <m/>
    <m/>
    <m/>
    <m/>
    <n v="135971.51300000001"/>
    <n v="454035.06800000003"/>
    <m/>
    <m/>
    <m/>
    <m/>
    <d v="2022-08-02T07:20:20"/>
    <s v="r.thijssen"/>
    <d v="2022-08-03T09:51:04"/>
    <s v="r.thijssen"/>
    <m/>
    <m/>
    <m/>
    <m/>
    <m/>
    <m/>
    <m/>
    <m/>
    <m/>
    <m/>
    <m/>
    <m/>
    <x v="1"/>
  </r>
  <r>
    <m/>
    <s v="BTZ.0364"/>
    <m/>
    <m/>
    <m/>
    <m/>
    <x v="19"/>
    <m/>
    <m/>
    <m/>
    <m/>
    <m/>
    <m/>
    <m/>
    <m/>
    <m/>
    <x v="2"/>
    <m/>
    <m/>
    <m/>
    <m/>
    <n v="135970.69099999999"/>
    <n v="454038.75700000301"/>
    <m/>
    <m/>
    <m/>
    <m/>
    <d v="2022-08-02T07:20:20"/>
    <s v="r.thijssen"/>
    <d v="2022-08-03T09:51:04"/>
    <s v="r.thijssen"/>
    <m/>
    <m/>
    <m/>
    <m/>
    <m/>
    <m/>
    <m/>
    <m/>
    <m/>
    <m/>
    <m/>
    <m/>
    <x v="1"/>
  </r>
  <r>
    <m/>
    <s v="BTZ.0365"/>
    <m/>
    <m/>
    <m/>
    <m/>
    <x v="19"/>
    <m/>
    <m/>
    <m/>
    <m/>
    <m/>
    <m/>
    <m/>
    <m/>
    <m/>
    <x v="2"/>
    <m/>
    <m/>
    <m/>
    <m/>
    <n v="135970.901000001"/>
    <n v="454037.55000000098"/>
    <m/>
    <m/>
    <m/>
    <m/>
    <d v="2022-08-02T07:20:20"/>
    <s v="r.thijssen"/>
    <d v="2022-08-03T09:51:04"/>
    <s v="r.thijssen"/>
    <m/>
    <m/>
    <m/>
    <m/>
    <m/>
    <m/>
    <m/>
    <m/>
    <m/>
    <m/>
    <m/>
    <m/>
    <x v="1"/>
  </r>
  <r>
    <m/>
    <s v="BTZ.0366"/>
    <m/>
    <m/>
    <m/>
    <m/>
    <x v="19"/>
    <m/>
    <m/>
    <m/>
    <m/>
    <m/>
    <m/>
    <m/>
    <m/>
    <m/>
    <x v="2"/>
    <m/>
    <m/>
    <m/>
    <m/>
    <n v="135971.02300000199"/>
    <n v="454036.29100000102"/>
    <m/>
    <m/>
    <m/>
    <m/>
    <d v="2022-08-02T07:20:20"/>
    <s v="r.thijssen"/>
    <d v="2022-08-03T09:51:04"/>
    <s v="r.thijssen"/>
    <m/>
    <m/>
    <m/>
    <m/>
    <m/>
    <m/>
    <m/>
    <m/>
    <m/>
    <m/>
    <m/>
    <m/>
    <x v="1"/>
  </r>
  <r>
    <m/>
    <s v="BTZ.0369"/>
    <m/>
    <m/>
    <m/>
    <m/>
    <x v="19"/>
    <m/>
    <m/>
    <m/>
    <m/>
    <m/>
    <m/>
    <m/>
    <m/>
    <m/>
    <x v="2"/>
    <m/>
    <m/>
    <m/>
    <m/>
    <n v="135970.04399999999"/>
    <n v="454041.57200000098"/>
    <m/>
    <m/>
    <m/>
    <m/>
    <d v="2022-08-02T07:20:20"/>
    <s v="r.thijssen"/>
    <d v="2022-08-03T09:51:04"/>
    <s v="r.thijssen"/>
    <m/>
    <m/>
    <m/>
    <m/>
    <m/>
    <m/>
    <m/>
    <m/>
    <m/>
    <m/>
    <m/>
    <m/>
    <x v="1"/>
  </r>
  <r>
    <m/>
    <s v="BTZ.0370"/>
    <m/>
    <m/>
    <m/>
    <m/>
    <x v="19"/>
    <m/>
    <m/>
    <m/>
    <m/>
    <m/>
    <m/>
    <m/>
    <m/>
    <m/>
    <x v="2"/>
    <m/>
    <m/>
    <m/>
    <m/>
    <n v="135953.48500000301"/>
    <n v="454159.87400000199"/>
    <m/>
    <m/>
    <m/>
    <m/>
    <d v="2022-08-02T07:20:20"/>
    <s v="r.thijssen"/>
    <d v="2022-08-03T09:51:04"/>
    <s v="r.thijssen"/>
    <m/>
    <m/>
    <m/>
    <m/>
    <m/>
    <m/>
    <m/>
    <m/>
    <m/>
    <m/>
    <m/>
    <m/>
    <x v="1"/>
  </r>
  <r>
    <m/>
    <s v="BTZ.0371"/>
    <m/>
    <m/>
    <m/>
    <m/>
    <x v="19"/>
    <m/>
    <m/>
    <m/>
    <m/>
    <m/>
    <m/>
    <m/>
    <m/>
    <m/>
    <x v="2"/>
    <m/>
    <m/>
    <m/>
    <m/>
    <n v="135953.30499999999"/>
    <n v="454185.80200000101"/>
    <m/>
    <m/>
    <m/>
    <s v="Ja"/>
    <d v="2022-08-02T07:20:20"/>
    <s v="r.thijssen"/>
    <d v="2022-08-03T09:51:04"/>
    <s v="r.thijssen"/>
    <m/>
    <m/>
    <m/>
    <m/>
    <m/>
    <m/>
    <m/>
    <m/>
    <m/>
    <m/>
    <m/>
    <m/>
    <x v="1"/>
  </r>
  <r>
    <m/>
    <s v="BTZ.0372"/>
    <m/>
    <m/>
    <m/>
    <m/>
    <x v="19"/>
    <m/>
    <m/>
    <m/>
    <m/>
    <m/>
    <m/>
    <m/>
    <m/>
    <m/>
    <x v="2"/>
    <m/>
    <m/>
    <m/>
    <m/>
    <n v="135958.084000003"/>
    <n v="454176.88700000203"/>
    <m/>
    <m/>
    <m/>
    <m/>
    <d v="2022-08-02T07:20:20"/>
    <s v="r.thijssen"/>
    <d v="2022-08-03T09:51:04"/>
    <s v="r.thijssen"/>
    <m/>
    <m/>
    <m/>
    <m/>
    <m/>
    <m/>
    <m/>
    <m/>
    <m/>
    <m/>
    <m/>
    <m/>
    <x v="1"/>
  </r>
  <r>
    <n v="1655"/>
    <m/>
    <s v="TN_17"/>
    <s v="Taxus baccata"/>
    <s v="Venijnboom"/>
    <n v="1"/>
    <x v="45"/>
    <n v="2"/>
    <n v="0.14000000000000001"/>
    <s v="8 x de stamdiameter"/>
    <n v="10.39"/>
    <n v="10.25"/>
    <s v="10-20"/>
    <s v="Beplanting"/>
    <s v="Goed"/>
    <s v="Goed"/>
    <x v="3"/>
    <m/>
    <m/>
    <m/>
    <m/>
    <n v="135956.95760000101"/>
    <n v="453408.69140000298"/>
    <s v="729"/>
    <s v="&gt;15 jaar"/>
    <s v="Bescheiden formaat."/>
    <s v="Ja"/>
    <d v="2022-08-02T07:20:20"/>
    <s v="r.thijssen"/>
    <d v="2022-08-04T14:15:47"/>
    <s v="r.geerts@terranostra.nu"/>
    <s v="0 - 6 m"/>
    <s v="Ja"/>
    <s v="Ja"/>
    <s v="Ja"/>
    <s v="Ja"/>
    <s v="Ja"/>
    <s v="Ja"/>
    <s v="Ja"/>
    <m/>
    <m/>
    <s v="Nee"/>
    <m/>
    <x v="0"/>
  </r>
  <r>
    <n v="1657"/>
    <m/>
    <s v="TN_19"/>
    <s v="Taxus baccata"/>
    <s v="Venijnboom"/>
    <n v="1"/>
    <x v="45"/>
    <n v="2"/>
    <n v="0.14000000000000001"/>
    <s v="8 x de stamdiameter"/>
    <n v="10.39"/>
    <n v="10.25"/>
    <s v="10-20"/>
    <s v="Beplanting"/>
    <s v="Goed"/>
    <s v="Goed"/>
    <x v="3"/>
    <m/>
    <m/>
    <m/>
    <m/>
    <n v="135960.81420000299"/>
    <n v="453411.32050000102"/>
    <s v="677"/>
    <s v="&gt;15 jaar"/>
    <s v="Bescheiden formaat."/>
    <s v="Ja"/>
    <d v="2022-08-02T07:20:20"/>
    <s v="r.thijssen"/>
    <d v="2022-08-04T14:15:47"/>
    <s v="r.geerts@terranostra.nu"/>
    <s v="0 - 6 m"/>
    <s v="Ja"/>
    <s v="Ja"/>
    <s v="Ja"/>
    <s v="Ja"/>
    <s v="Ja"/>
    <s v="Ja"/>
    <s v="Ja"/>
    <m/>
    <m/>
    <s v="Nee"/>
    <m/>
    <x v="0"/>
  </r>
  <r>
    <n v="1665"/>
    <m/>
    <s v="TN_27"/>
    <s v="Taxus baccata"/>
    <s v="Venijnboom"/>
    <n v="1"/>
    <x v="45"/>
    <n v="2"/>
    <n v="0.14000000000000001"/>
    <s v="8 x de stamdiameter"/>
    <n v="10.39"/>
    <n v="10.25"/>
    <s v="10-20"/>
    <s v="Beplanting"/>
    <s v="Goed"/>
    <s v="Goed"/>
    <x v="3"/>
    <m/>
    <m/>
    <m/>
    <m/>
    <n v="135954.88240000201"/>
    <n v="453427.91239999997"/>
    <s v="686"/>
    <s v="&gt;15 jaar"/>
    <s v="Bescheiden formaat."/>
    <s v="Ja"/>
    <d v="2022-08-02T07:20:20"/>
    <s v="r.thijssen"/>
    <d v="2022-08-04T14:13:19"/>
    <s v="r.geerts@terranostra.nu"/>
    <s v="0 - 6 m"/>
    <s v="Ja"/>
    <s v="Ja"/>
    <s v="Ja"/>
    <s v="Ja"/>
    <s v="Ja"/>
    <s v="Ja"/>
    <s v="Ja"/>
    <m/>
    <m/>
    <s v="Nee"/>
    <m/>
    <x v="0"/>
  </r>
  <r>
    <n v="1667"/>
    <m/>
    <s v="TN_29"/>
    <s v="Taxus baccata"/>
    <s v="Venijnboom"/>
    <n v="1"/>
    <x v="45"/>
    <n v="2"/>
    <n v="0.14000000000000001"/>
    <s v="8 x de stamdiameter"/>
    <n v="10.39"/>
    <n v="10.25"/>
    <s v="10-20"/>
    <s v="Beplanting"/>
    <s v="Goed"/>
    <s v="Goed"/>
    <x v="3"/>
    <m/>
    <m/>
    <m/>
    <m/>
    <n v="135956.76030000299"/>
    <n v="453428.33040000102"/>
    <s v="674"/>
    <s v="&gt;15 jaar"/>
    <s v="Bescheiden formaat."/>
    <s v="Ja"/>
    <d v="2022-08-02T07:20:20"/>
    <s v="r.thijssen"/>
    <d v="2022-08-04T14:13:19"/>
    <s v="r.geerts@terranostra.nu"/>
    <s v="0 - 6 m"/>
    <s v="Ja"/>
    <s v="Ja"/>
    <s v="Ja"/>
    <s v="Ja"/>
    <s v="Ja"/>
    <s v="Ja"/>
    <s v="Ja"/>
    <m/>
    <m/>
    <s v="Nee"/>
    <m/>
    <x v="0"/>
  </r>
  <r>
    <n v="1669"/>
    <m/>
    <s v="TN_31"/>
    <s v="Taxus baccata"/>
    <s v="Venijnboom"/>
    <n v="1"/>
    <x v="45"/>
    <n v="2"/>
    <n v="0.14000000000000001"/>
    <s v="8 x de stamdiameter"/>
    <n v="10.39"/>
    <n v="10.25"/>
    <s v="10-20"/>
    <s v="Beplanting"/>
    <s v="Goed"/>
    <s v="Goed"/>
    <x v="3"/>
    <m/>
    <m/>
    <m/>
    <m/>
    <n v="135957.91400000101"/>
    <n v="453430.240400001"/>
    <s v="715"/>
    <s v="&gt;15 jaar"/>
    <s v="Bescheiden formaat."/>
    <s v="Ja"/>
    <d v="2022-08-02T07:20:20"/>
    <s v="r.thijssen"/>
    <d v="2022-08-04T14:13:19"/>
    <s v="r.geerts@terranostra.nu"/>
    <s v="0 - 6 m"/>
    <s v="Ja"/>
    <s v="Ja"/>
    <s v="Ja"/>
    <s v="Ja"/>
    <s v="Ja"/>
    <s v="Ja"/>
    <s v="Ja"/>
    <m/>
    <m/>
    <s v="Nee"/>
    <m/>
    <x v="0"/>
  </r>
  <r>
    <n v="1670"/>
    <m/>
    <s v="TN_32"/>
    <s v="Taxus baccata"/>
    <s v="Venijnboom"/>
    <n v="1"/>
    <x v="45"/>
    <n v="2"/>
    <n v="0.14000000000000001"/>
    <s v="8 x de stamdiameter"/>
    <n v="10.39"/>
    <n v="10.25"/>
    <s v="10-20"/>
    <s v="Beplanting"/>
    <s v="Goed"/>
    <s v="Goed"/>
    <x v="3"/>
    <m/>
    <m/>
    <m/>
    <m/>
    <n v="135953.86610000199"/>
    <n v="453431.24270000297"/>
    <s v="741"/>
    <s v="&gt;15 jaar"/>
    <s v="Bescheiden formaat."/>
    <s v="Ja"/>
    <d v="2022-08-02T07:20:20"/>
    <s v="r.thijssen"/>
    <d v="2022-08-04T14:14:42"/>
    <s v="r.geerts@terranostra.nu"/>
    <s v="0 - 6 m"/>
    <s v="Ja"/>
    <s v="Ja"/>
    <s v="Ja"/>
    <s v="Ja"/>
    <s v="Ja"/>
    <s v="Ja"/>
    <s v="Ja"/>
    <m/>
    <m/>
    <s v="Nee"/>
    <m/>
    <x v="0"/>
  </r>
  <r>
    <n v="1673"/>
    <m/>
    <s v="TN_35"/>
    <s v="Taxus baccata"/>
    <s v="Venijnboom"/>
    <n v="1"/>
    <x v="45"/>
    <n v="2"/>
    <n v="0.14000000000000001"/>
    <s v="8 x de stamdiameter"/>
    <n v="10.39"/>
    <n v="10.25"/>
    <s v="10-20"/>
    <s v="Beplanting"/>
    <s v="Goed"/>
    <s v="Goed"/>
    <x v="3"/>
    <m/>
    <m/>
    <m/>
    <m/>
    <n v="135953.86610000199"/>
    <n v="453431.24270000297"/>
    <s v="769"/>
    <s v="&gt;15 jaar"/>
    <s v="Bescheiden formaat."/>
    <s v="Ja"/>
    <d v="2022-08-02T07:20:20"/>
    <s v="r.thijssen"/>
    <d v="2022-08-04T14:13:19"/>
    <s v="r.geerts@terranostra.nu"/>
    <s v="0 - 6 m"/>
    <s v="Ja"/>
    <s v="Ja"/>
    <s v="Ja"/>
    <s v="Ja"/>
    <s v="Ja"/>
    <s v="Ja"/>
    <s v="Ja"/>
    <m/>
    <m/>
    <s v="Nee"/>
    <m/>
    <x v="0"/>
  </r>
  <r>
    <n v="2288"/>
    <s v="BTZ.0388"/>
    <s v="BTZ.0388"/>
    <s v="Acer platanoides cv"/>
    <s v="Noorse esdoorn"/>
    <m/>
    <x v="3"/>
    <n v="8"/>
    <n v="6.5536000000000003"/>
    <m/>
    <m/>
    <m/>
    <s v="30-40"/>
    <s v="Gras"/>
    <s v="Redelijk"/>
    <s v="Goed"/>
    <x v="1"/>
    <m/>
    <m/>
    <m/>
    <m/>
    <n v="135767.65500000099"/>
    <n v="453709.94700000098"/>
    <s v="558"/>
    <s v="&gt;15 jaar"/>
    <s v="10 KV op 0,9 m van kluithart. Kluit is mogelijk van de kabel af te tillen of de kluitvormgeving kan worden aangepast."/>
    <s v="Ja"/>
    <d v="2022-08-02T07:20:20"/>
    <s v="r.thijssen"/>
    <d v="2022-08-03T14:22:19"/>
    <s v="r.geerts@terranostra.nu"/>
    <s v="9 -12 m"/>
    <s v="Ja"/>
    <s v="Ja"/>
    <s v="Ja"/>
    <s v="Ja"/>
    <s v="Nee"/>
    <s v="Ja"/>
    <s v="Ja"/>
    <m/>
    <s v="10 kv door hart kluit."/>
    <s v="Nee"/>
    <m/>
    <x v="0"/>
  </r>
  <r>
    <n v="2289"/>
    <s v="BTZ.0389"/>
    <s v="BTZ.0389"/>
    <s v="Gleditsia triacanthos"/>
    <s v="Valse Christusdoorn"/>
    <m/>
    <x v="62"/>
    <n v="14"/>
    <n v="11.833600000000001"/>
    <m/>
    <m/>
    <m/>
    <s v="40 - 50"/>
    <s v="Beplanting"/>
    <s v="Redelijk"/>
    <s v="Redelijk"/>
    <x v="1"/>
    <m/>
    <m/>
    <m/>
    <m/>
    <n v="135776.15300000101"/>
    <n v="453737.98"/>
    <s v="559"/>
    <s v="&gt;15 jaar"/>
    <s v="Geen kabels hier. Forse disbalans kroon is de reden."/>
    <s v="Ja"/>
    <d v="2022-08-02T07:20:20"/>
    <s v="r.thijssen"/>
    <d v="2022-08-04T07:55:34"/>
    <s v="r.geerts@terranostra.nu"/>
    <s v="9 -12 m"/>
    <s v="Ja"/>
    <s v="Ja"/>
    <s v="Ja"/>
    <s v="Ja"/>
    <s v="Ja"/>
    <s v="Nee"/>
    <s v="Nee"/>
    <m/>
    <s v="zeer eenzijdige kroon, disbalans"/>
    <s v="Nee"/>
    <m/>
    <x v="0"/>
  </r>
  <r>
    <n v="2290"/>
    <s v="BTZ.0390"/>
    <s v="BTZ.0390"/>
    <s v="Prunus subhirtella 'Autumnalis Rosea'"/>
    <s v="Sierkers"/>
    <m/>
    <x v="1"/>
    <n v="8"/>
    <n v="5.3823999999999996"/>
    <m/>
    <m/>
    <m/>
    <s v="30 - 40"/>
    <s v="Beplanting"/>
    <s v="Redelijk"/>
    <s v="Matig"/>
    <x v="1"/>
    <s v="Soort"/>
    <m/>
    <m/>
    <m/>
    <n v="135774.411000002"/>
    <n v="453747.69500000001"/>
    <s v="560"/>
    <s v="&gt;15 jaar"/>
    <m/>
    <s v="Ja"/>
    <d v="2022-08-02T07:20:20"/>
    <s v="r.thijssen"/>
    <d v="2022-08-04T08:25:55"/>
    <s v="r.geerts@terranostra.nu"/>
    <s v="6 - 9 m"/>
    <s v="Nee"/>
    <s v="Ja"/>
    <s v="Ja"/>
    <s v="Ja"/>
    <s v="Ja"/>
    <s v="Ja"/>
    <s v="Ja"/>
    <m/>
    <m/>
    <s v="Nee"/>
    <m/>
    <x v="0"/>
  </r>
  <r>
    <m/>
    <s v="BTZ.0391"/>
    <m/>
    <m/>
    <m/>
    <m/>
    <x v="19"/>
    <m/>
    <m/>
    <m/>
    <m/>
    <m/>
    <m/>
    <m/>
    <m/>
    <m/>
    <x v="2"/>
    <m/>
    <m/>
    <m/>
    <m/>
    <n v="135763.78100000299"/>
    <n v="453772.308000002"/>
    <m/>
    <m/>
    <m/>
    <m/>
    <d v="2022-08-02T07:20:20"/>
    <s v="r.thijssen"/>
    <d v="2022-08-03T09:51:04"/>
    <s v="r.thijssen"/>
    <m/>
    <m/>
    <m/>
    <m/>
    <m/>
    <m/>
    <m/>
    <m/>
    <m/>
    <m/>
    <m/>
    <m/>
    <x v="1"/>
  </r>
  <r>
    <m/>
    <s v="BTZ.0392"/>
    <m/>
    <m/>
    <m/>
    <m/>
    <x v="19"/>
    <m/>
    <m/>
    <m/>
    <m/>
    <m/>
    <m/>
    <m/>
    <m/>
    <m/>
    <x v="2"/>
    <m/>
    <m/>
    <m/>
    <m/>
    <n v="135760.601"/>
    <n v="453772.09"/>
    <m/>
    <m/>
    <m/>
    <m/>
    <d v="2022-08-02T07:20:20"/>
    <s v="r.thijssen"/>
    <d v="2022-08-03T09:51:04"/>
    <s v="r.thijssen"/>
    <m/>
    <m/>
    <m/>
    <m/>
    <m/>
    <m/>
    <m/>
    <m/>
    <m/>
    <m/>
    <m/>
    <m/>
    <x v="1"/>
  </r>
  <r>
    <m/>
    <s v="BTZ.0393"/>
    <m/>
    <m/>
    <m/>
    <m/>
    <x v="19"/>
    <m/>
    <m/>
    <m/>
    <m/>
    <m/>
    <m/>
    <m/>
    <m/>
    <m/>
    <x v="2"/>
    <m/>
    <m/>
    <m/>
    <m/>
    <n v="135758.467"/>
    <n v="453771.61100000102"/>
    <m/>
    <m/>
    <m/>
    <m/>
    <d v="2022-08-02T07:20:20"/>
    <s v="r.thijssen"/>
    <d v="2022-08-03T09:51:04"/>
    <s v="r.thijssen"/>
    <m/>
    <m/>
    <m/>
    <m/>
    <m/>
    <m/>
    <m/>
    <m/>
    <m/>
    <m/>
    <m/>
    <m/>
    <x v="1"/>
  </r>
  <r>
    <m/>
    <s v="BTZ.0394"/>
    <m/>
    <m/>
    <m/>
    <m/>
    <x v="19"/>
    <m/>
    <m/>
    <m/>
    <m/>
    <m/>
    <m/>
    <m/>
    <m/>
    <m/>
    <x v="2"/>
    <m/>
    <m/>
    <m/>
    <m/>
    <n v="135771.36100000099"/>
    <n v="453773.57100000198"/>
    <m/>
    <m/>
    <m/>
    <m/>
    <d v="2022-08-02T07:20:20"/>
    <s v="r.thijssen"/>
    <d v="2022-08-03T09:51:04"/>
    <s v="r.thijssen"/>
    <m/>
    <m/>
    <m/>
    <m/>
    <m/>
    <m/>
    <m/>
    <m/>
    <m/>
    <m/>
    <m/>
    <m/>
    <x v="1"/>
  </r>
  <r>
    <m/>
    <s v="BTZ.0395"/>
    <m/>
    <m/>
    <m/>
    <m/>
    <x v="19"/>
    <m/>
    <m/>
    <m/>
    <m/>
    <m/>
    <m/>
    <m/>
    <m/>
    <m/>
    <x v="2"/>
    <m/>
    <m/>
    <m/>
    <m/>
    <n v="135777.41700000301"/>
    <n v="453774.44300000003"/>
    <m/>
    <m/>
    <m/>
    <m/>
    <d v="2022-08-02T07:20:20"/>
    <s v="r.thijssen"/>
    <d v="2022-08-03T09:51:04"/>
    <s v="r.thijssen"/>
    <m/>
    <m/>
    <m/>
    <m/>
    <m/>
    <m/>
    <m/>
    <m/>
    <m/>
    <m/>
    <m/>
    <m/>
    <x v="1"/>
  </r>
  <r>
    <m/>
    <s v="BTZ.0396"/>
    <m/>
    <m/>
    <m/>
    <m/>
    <x v="19"/>
    <m/>
    <m/>
    <m/>
    <m/>
    <m/>
    <m/>
    <m/>
    <m/>
    <m/>
    <x v="2"/>
    <m/>
    <m/>
    <m/>
    <m/>
    <n v="135796.141000003"/>
    <n v="453777.650000002"/>
    <m/>
    <m/>
    <m/>
    <m/>
    <d v="2022-08-02T07:20:20"/>
    <s v="r.thijssen"/>
    <d v="2022-08-03T09:51:04"/>
    <s v="r.thijssen"/>
    <m/>
    <m/>
    <m/>
    <m/>
    <m/>
    <m/>
    <m/>
    <m/>
    <m/>
    <m/>
    <m/>
    <m/>
    <x v="1"/>
  </r>
  <r>
    <m/>
    <s v="BTZ.0397"/>
    <m/>
    <m/>
    <m/>
    <m/>
    <x v="19"/>
    <m/>
    <m/>
    <m/>
    <m/>
    <m/>
    <m/>
    <m/>
    <m/>
    <m/>
    <x v="2"/>
    <m/>
    <m/>
    <m/>
    <m/>
    <n v="135800.672000002"/>
    <n v="453778.56500000099"/>
    <m/>
    <m/>
    <m/>
    <m/>
    <d v="2022-08-02T07:20:20"/>
    <s v="r.thijssen"/>
    <d v="2022-08-03T09:51:04"/>
    <s v="r.thijssen"/>
    <m/>
    <m/>
    <m/>
    <m/>
    <m/>
    <m/>
    <m/>
    <m/>
    <m/>
    <m/>
    <m/>
    <m/>
    <x v="1"/>
  </r>
  <r>
    <m/>
    <s v="BTZ.0398"/>
    <m/>
    <m/>
    <m/>
    <m/>
    <x v="19"/>
    <m/>
    <m/>
    <m/>
    <m/>
    <m/>
    <m/>
    <m/>
    <m/>
    <m/>
    <x v="2"/>
    <m/>
    <m/>
    <m/>
    <m/>
    <n v="135805.15900000199"/>
    <n v="453778.91300000303"/>
    <m/>
    <m/>
    <m/>
    <m/>
    <d v="2022-08-02T07:20:20"/>
    <s v="r.thijssen"/>
    <d v="2022-08-03T09:51:04"/>
    <s v="r.thijssen"/>
    <m/>
    <m/>
    <m/>
    <m/>
    <m/>
    <m/>
    <m/>
    <m/>
    <m/>
    <m/>
    <m/>
    <m/>
    <x v="1"/>
  </r>
  <r>
    <m/>
    <s v="BTZ.0399"/>
    <m/>
    <m/>
    <m/>
    <m/>
    <x v="19"/>
    <m/>
    <m/>
    <m/>
    <m/>
    <m/>
    <m/>
    <m/>
    <m/>
    <m/>
    <x v="2"/>
    <m/>
    <m/>
    <m/>
    <m/>
    <n v="135822.10200000199"/>
    <n v="453779.57200000098"/>
    <m/>
    <m/>
    <m/>
    <m/>
    <d v="2022-08-02T07:20:20"/>
    <s v="r.thijssen"/>
    <d v="2022-08-03T09:51:04"/>
    <s v="r.thijssen"/>
    <m/>
    <m/>
    <m/>
    <m/>
    <m/>
    <m/>
    <m/>
    <m/>
    <m/>
    <m/>
    <m/>
    <m/>
    <x v="1"/>
  </r>
  <r>
    <m/>
    <s v="BTZ.0400"/>
    <m/>
    <m/>
    <m/>
    <m/>
    <x v="19"/>
    <m/>
    <m/>
    <m/>
    <m/>
    <m/>
    <m/>
    <m/>
    <m/>
    <m/>
    <x v="2"/>
    <m/>
    <m/>
    <m/>
    <m/>
    <n v="135826.937000003"/>
    <n v="453779.65900000202"/>
    <m/>
    <m/>
    <m/>
    <m/>
    <d v="2022-08-02T07:20:20"/>
    <s v="r.thijssen"/>
    <d v="2022-08-03T09:51:04"/>
    <s v="r.thijssen"/>
    <m/>
    <m/>
    <m/>
    <m/>
    <m/>
    <m/>
    <m/>
    <m/>
    <m/>
    <m/>
    <m/>
    <m/>
    <x v="1"/>
  </r>
  <r>
    <n v="2301"/>
    <s v="BTZ.0401"/>
    <s v="BTZ.0401"/>
    <s v="Acer saccharinum"/>
    <s v="Zilveresdoorn"/>
    <m/>
    <x v="51"/>
    <n v="18"/>
    <n v="14.7456"/>
    <m/>
    <m/>
    <m/>
    <s v="40 - 50"/>
    <s v="Beplanting"/>
    <s v="Redelijk"/>
    <s v="Redelijk"/>
    <x v="1"/>
    <m/>
    <m/>
    <m/>
    <m/>
    <n v="135830.11800000101"/>
    <n v="453769.85700000101"/>
    <s v="571"/>
    <s v="&gt;15 jaar"/>
    <s v="Aanzienlijk afhankelijk van lange wortels in cunet. "/>
    <s v="Ja"/>
    <d v="2022-08-02T07:20:20"/>
    <s v="r.thijssen"/>
    <d v="2022-08-05T14:16:14"/>
    <s v="r.geerts@terranostra.nu"/>
    <s v="12 -15 m"/>
    <s v="Ja"/>
    <s v="Ja"/>
    <s v="Ja"/>
    <s v="Ja"/>
    <s v="Ja"/>
    <s v="Ja"/>
    <s v="Nee"/>
    <m/>
    <s v="Aanzienlijk afhankelijk van lange wortels in cunet. "/>
    <s v="Nee"/>
    <m/>
    <x v="0"/>
  </r>
  <r>
    <n v="2302"/>
    <s v="BTZ.0402"/>
    <s v="BTZ.0402"/>
    <s v="Acer saccharinum"/>
    <s v="Zilveresdoorn"/>
    <m/>
    <x v="51"/>
    <n v="20"/>
    <n v="14.7456"/>
    <m/>
    <m/>
    <m/>
    <s v="40 - 50"/>
    <s v="Beplanting"/>
    <s v="Matig"/>
    <s v="Matig"/>
    <x v="1"/>
    <s v="Conditie"/>
    <m/>
    <m/>
    <m/>
    <n v="135832.426000003"/>
    <n v="453761.62400000199"/>
    <s v="572"/>
    <s v="10-15 jaar"/>
    <s v="Aanzienlijk afhankelijk van lange wortels in cunet. "/>
    <s v="Ja"/>
    <d v="2022-08-02T07:20:20"/>
    <s v="r.thijssen"/>
    <d v="2022-08-05T14:16:14"/>
    <s v="r.geerts@terranostra.nu"/>
    <s v="12 -15 m"/>
    <s v="Ja"/>
    <s v="Nee"/>
    <s v="Ja"/>
    <s v="Ja"/>
    <s v="Ja"/>
    <s v="Ja"/>
    <s v="Nee"/>
    <m/>
    <s v="Aanzienlijk afhankelijk van lange wortels in cunet. "/>
    <s v="Nee"/>
    <m/>
    <x v="0"/>
  </r>
  <r>
    <n v="2303"/>
    <s v="BTZ.0403"/>
    <s v="BTZ.0403"/>
    <s v="Acer saccharinum"/>
    <s v="Zilveresdoorn"/>
    <m/>
    <x v="11"/>
    <n v="16"/>
    <n v="10.7584"/>
    <m/>
    <m/>
    <m/>
    <s v="40 - 50"/>
    <s v="Beplanting"/>
    <s v="Redelijk"/>
    <s v="Matig"/>
    <x v="1"/>
    <m/>
    <m/>
    <m/>
    <m/>
    <n v="135832.818"/>
    <n v="453767.636"/>
    <s v="573"/>
    <s v="&gt;15 jaar"/>
    <s v="Amper opdruk in omgeving."/>
    <s v="Ja"/>
    <d v="2022-08-02T07:20:20"/>
    <s v="r.thijssen"/>
    <d v="2022-08-04T07:55:34"/>
    <s v="r.geerts@terranostra.nu"/>
    <s v="12 -15 m"/>
    <s v="Ja"/>
    <s v="Ja"/>
    <s v="Ja"/>
    <s v="Nee"/>
    <s v="Ja"/>
    <s v="Ja"/>
    <s v="Nee"/>
    <m/>
    <s v="Te dicht op buurboom."/>
    <s v="Nee"/>
    <m/>
    <x v="0"/>
  </r>
  <r>
    <n v="2304"/>
    <s v="BTZ.0404"/>
    <s v="BTZ.0404"/>
    <s v="Acer campestre"/>
    <s v="Veldesdoorn"/>
    <m/>
    <x v="68"/>
    <n v="14"/>
    <n v="8.7615999999999996"/>
    <m/>
    <m/>
    <m/>
    <s v="30 - 40"/>
    <s v="Beplanting"/>
    <s v="Redelijk"/>
    <s v="Redelijk"/>
    <x v="1"/>
    <s v="Verstrengeling, talud"/>
    <m/>
    <m/>
    <m/>
    <n v="135854.161000002"/>
    <n v="453777.49700000102"/>
    <s v="574"/>
    <s v="&gt;15 jaar"/>
    <m/>
    <m/>
    <d v="2022-08-02T07:20:20"/>
    <s v="r.thijssen"/>
    <d v="2022-08-04T07:55:34"/>
    <s v="r.geerts@terranostra.nu"/>
    <s v="9 -12 m"/>
    <s v="Ja"/>
    <s v="Ja"/>
    <s v="Ja"/>
    <s v="Nee"/>
    <s v="Ja"/>
    <s v="Nee"/>
    <s v="Nee"/>
    <m/>
    <s v="Te dicht op buurboom, talud verhindert goede verplantkluit."/>
    <s v="Nee"/>
    <m/>
    <x v="0"/>
  </r>
  <r>
    <n v="2305"/>
    <s v="BTZ.0405"/>
    <s v="BTZ.0405"/>
    <s v="Ulmus minor"/>
    <s v="Iep"/>
    <m/>
    <x v="15"/>
    <n v="8"/>
    <n v="7.3983999999999996"/>
    <m/>
    <m/>
    <m/>
    <s v="30 - 40"/>
    <s v="Beplanting"/>
    <s v="Goed"/>
    <s v="Goed"/>
    <x v="1"/>
    <s v="Verstrengeling, talud"/>
    <m/>
    <m/>
    <m/>
    <n v="135854.03000000099"/>
    <n v="453777.10499999998"/>
    <s v="575"/>
    <s v="&gt;15 jaar"/>
    <s v="Enkel verplantbaar met nevenstaande boom samen"/>
    <m/>
    <d v="2022-08-02T07:20:20"/>
    <s v="r.thijssen"/>
    <d v="2022-08-03T14:28:10"/>
    <s v="r.geerts@terranostra.nu"/>
    <s v="9 -12 m"/>
    <s v="Ja"/>
    <s v="Ja"/>
    <s v="Ja"/>
    <s v="Nee"/>
    <s v="Ja"/>
    <s v="Nee"/>
    <s v="Ja"/>
    <m/>
    <s v="Te dicht op buurboom, talud verhindert goede verplantkluit."/>
    <s v="Nee"/>
    <m/>
    <x v="0"/>
  </r>
  <r>
    <n v="1935"/>
    <s v="BTZ.0001"/>
    <s v="BTZ.0001"/>
    <s v="Ulmus 'Dodoens'"/>
    <s v="Iep"/>
    <n v="1"/>
    <x v="45"/>
    <n v="2"/>
    <n v="0.14000000000000001"/>
    <s v="8 x de stamdiameter"/>
    <n v="10.39"/>
    <n v="10.25"/>
    <s v="0 - 10"/>
    <s v="Beplanting"/>
    <s v="Goed"/>
    <s v="Goed"/>
    <x v="3"/>
    <s v="recent verplant"/>
    <m/>
    <m/>
    <s v="nieuwe aanplant"/>
    <n v="135987.453900002"/>
    <n v="453333.80719999998"/>
    <s v="205"/>
    <s v="&gt;15 jaar"/>
    <m/>
    <m/>
    <d v="2022-08-02T07:20:20"/>
    <s v="r.thijssen"/>
    <d v="2022-08-04T15:02:54"/>
    <s v="r.geerts@terranostra.nu"/>
    <s v="6 - 9 m"/>
    <s v="Ja"/>
    <s v="Ja"/>
    <s v="Ja"/>
    <s v="Ja"/>
    <s v="Ja"/>
    <s v="Ja"/>
    <s v="Ja"/>
    <m/>
    <m/>
    <s v="Nee"/>
    <m/>
    <x v="0"/>
  </r>
  <r>
    <n v="1938"/>
    <s v="BTZ.0004"/>
    <s v="BTZ.0004"/>
    <s v="Ulmus 'Dodoens'"/>
    <s v="Iep"/>
    <n v="1"/>
    <x v="45"/>
    <n v="2"/>
    <n v="0.14000000000000001"/>
    <s v="8 x de stamdiameter"/>
    <n v="10.39"/>
    <n v="10.25"/>
    <s v="0 - 10"/>
    <s v="Beplanting"/>
    <s v="Redelijk"/>
    <s v="Redelijk"/>
    <x v="3"/>
    <s v="recent verplant"/>
    <m/>
    <m/>
    <s v="nieuwe aanplant"/>
    <n v="135964.10209999999"/>
    <n v="453306.28610000003"/>
    <s v="208"/>
    <s v="&gt;15 jaar"/>
    <m/>
    <m/>
    <d v="2022-08-02T07:20:20"/>
    <s v="r.thijssen"/>
    <d v="2022-08-04T15:02:54"/>
    <s v="r.geerts@terranostra.nu"/>
    <s v="6 - 9 m"/>
    <s v="Ja"/>
    <s v="Ja"/>
    <s v="Ja"/>
    <s v="Ja"/>
    <s v="Ja"/>
    <s v="Ja"/>
    <s v="Ja"/>
    <m/>
    <m/>
    <s v="Nee"/>
    <m/>
    <x v="0"/>
  </r>
  <r>
    <n v="1939"/>
    <s v="BTZ.0005"/>
    <s v="BTZ.0005"/>
    <s v="Ulmus 'Dodoens'"/>
    <s v="Iep"/>
    <n v="1"/>
    <x v="45"/>
    <n v="2"/>
    <n v="0.14000000000000001"/>
    <s v="8 x de stamdiameter"/>
    <n v="10.39"/>
    <n v="10.25"/>
    <s v="0 - 10"/>
    <s v="Beplanting"/>
    <s v="Redelijk"/>
    <s v="Redelijk"/>
    <x v="3"/>
    <s v="recent verplant"/>
    <m/>
    <m/>
    <s v="nieuwe aanplant"/>
    <n v="135987.19270000199"/>
    <n v="453302.75020000001"/>
    <s v="209"/>
    <s v="&gt;15 jaar"/>
    <m/>
    <m/>
    <d v="2022-08-02T07:20:20"/>
    <s v="r.thijssen"/>
    <d v="2022-08-04T15:02:54"/>
    <s v="r.geerts@terranostra.nu"/>
    <s v="6 - 9 m"/>
    <s v="Ja"/>
    <s v="Ja"/>
    <s v="Ja"/>
    <s v="Ja"/>
    <s v="Ja"/>
    <s v="Ja"/>
    <s v="Ja"/>
    <m/>
    <m/>
    <s v="Nee"/>
    <m/>
    <x v="0"/>
  </r>
  <r>
    <n v="1940"/>
    <s v="BTZ.0006"/>
    <s v="BTZ.0006"/>
    <s v="Ulmus 'Dodoens'"/>
    <s v="Iep"/>
    <n v="1"/>
    <x v="45"/>
    <n v="2"/>
    <n v="0.14000000000000001"/>
    <s v="8 x de stamdiameter"/>
    <n v="10.39"/>
    <n v="10.25"/>
    <s v="0 - 10"/>
    <s v="Beplanting"/>
    <s v="Goed"/>
    <s v="Goed"/>
    <x v="3"/>
    <s v="recent verplant"/>
    <m/>
    <m/>
    <s v="nieuwe aanplant"/>
    <n v="135993.77840000001"/>
    <n v="453290.50600000098"/>
    <s v="210"/>
    <s v="&gt;15 jaar"/>
    <m/>
    <m/>
    <d v="2022-08-02T07:20:20"/>
    <s v="r.thijssen"/>
    <d v="2022-08-04T15:02:54"/>
    <s v="r.geerts@terranostra.nu"/>
    <s v="6 - 9 m"/>
    <s v="Ja"/>
    <s v="Ja"/>
    <s v="Ja"/>
    <s v="Ja"/>
    <s v="Ja"/>
    <s v="Ja"/>
    <s v="Ja"/>
    <m/>
    <m/>
    <s v="Nee"/>
    <m/>
    <x v="0"/>
  </r>
  <r>
    <m/>
    <s v="BTZ.0434"/>
    <m/>
    <m/>
    <m/>
    <m/>
    <x v="19"/>
    <m/>
    <m/>
    <m/>
    <m/>
    <m/>
    <m/>
    <m/>
    <m/>
    <m/>
    <x v="2"/>
    <m/>
    <m/>
    <m/>
    <m/>
    <n v="135751.68100000199"/>
    <n v="453922.18600000098"/>
    <m/>
    <m/>
    <m/>
    <m/>
    <d v="2022-08-02T07:20:20"/>
    <s v="r.thijssen"/>
    <d v="2022-08-03T09:51:04"/>
    <s v="r.thijssen"/>
    <m/>
    <m/>
    <m/>
    <m/>
    <m/>
    <m/>
    <m/>
    <m/>
    <m/>
    <m/>
    <m/>
    <m/>
    <x v="1"/>
  </r>
  <r>
    <m/>
    <s v="BTZ.0436"/>
    <m/>
    <m/>
    <m/>
    <m/>
    <x v="19"/>
    <m/>
    <m/>
    <m/>
    <m/>
    <m/>
    <m/>
    <m/>
    <m/>
    <m/>
    <x v="2"/>
    <m/>
    <m/>
    <m/>
    <m/>
    <n v="135747.28100000299"/>
    <n v="453921.57600000099"/>
    <m/>
    <m/>
    <m/>
    <m/>
    <d v="2022-08-02T07:20:20"/>
    <s v="r.thijssen"/>
    <d v="2022-08-03T09:51:04"/>
    <s v="r.thijssen"/>
    <m/>
    <m/>
    <m/>
    <m/>
    <m/>
    <m/>
    <m/>
    <m/>
    <m/>
    <m/>
    <m/>
    <m/>
    <x v="1"/>
  </r>
  <r>
    <m/>
    <s v="BTZ.0437"/>
    <m/>
    <m/>
    <m/>
    <m/>
    <x v="19"/>
    <m/>
    <m/>
    <m/>
    <m/>
    <m/>
    <m/>
    <m/>
    <m/>
    <m/>
    <x v="2"/>
    <m/>
    <m/>
    <m/>
    <m/>
    <n v="135746.10500000001"/>
    <n v="453921.57600000099"/>
    <m/>
    <m/>
    <m/>
    <m/>
    <d v="2022-08-02T07:20:20"/>
    <s v="r.thijssen"/>
    <d v="2022-08-03T09:51:04"/>
    <s v="r.thijssen"/>
    <m/>
    <m/>
    <m/>
    <m/>
    <m/>
    <m/>
    <m/>
    <m/>
    <m/>
    <m/>
    <m/>
    <m/>
    <x v="1"/>
  </r>
  <r>
    <m/>
    <s v="BTZ.0438"/>
    <m/>
    <m/>
    <m/>
    <m/>
    <x v="19"/>
    <m/>
    <m/>
    <m/>
    <m/>
    <m/>
    <m/>
    <m/>
    <m/>
    <m/>
    <x v="2"/>
    <m/>
    <m/>
    <m/>
    <m/>
    <n v="135744.36199999999"/>
    <n v="453921.40200000303"/>
    <m/>
    <m/>
    <m/>
    <m/>
    <d v="2022-08-02T07:20:20"/>
    <s v="r.thijssen"/>
    <d v="2022-08-03T09:51:04"/>
    <s v="r.thijssen"/>
    <m/>
    <m/>
    <m/>
    <m/>
    <m/>
    <m/>
    <m/>
    <m/>
    <m/>
    <m/>
    <m/>
    <m/>
    <x v="1"/>
  </r>
  <r>
    <m/>
    <s v="BTZ.0439"/>
    <m/>
    <m/>
    <m/>
    <m/>
    <x v="19"/>
    <m/>
    <m/>
    <m/>
    <m/>
    <m/>
    <m/>
    <m/>
    <m/>
    <m/>
    <x v="2"/>
    <m/>
    <m/>
    <m/>
    <m/>
    <n v="135743.09900000301"/>
    <n v="453921.01000000199"/>
    <m/>
    <m/>
    <m/>
    <m/>
    <d v="2022-08-02T07:20:20"/>
    <s v="r.thijssen"/>
    <d v="2022-08-03T09:51:04"/>
    <s v="r.thijssen"/>
    <m/>
    <m/>
    <m/>
    <m/>
    <m/>
    <m/>
    <m/>
    <m/>
    <m/>
    <m/>
    <m/>
    <m/>
    <x v="1"/>
  </r>
  <r>
    <m/>
    <s v="BTZ.0440"/>
    <m/>
    <m/>
    <m/>
    <m/>
    <x v="19"/>
    <m/>
    <m/>
    <m/>
    <m/>
    <m/>
    <m/>
    <m/>
    <m/>
    <m/>
    <x v="2"/>
    <m/>
    <m/>
    <m/>
    <m/>
    <n v="135741.79500000199"/>
    <n v="453921.02700000303"/>
    <m/>
    <m/>
    <m/>
    <m/>
    <d v="2022-08-02T07:20:20"/>
    <s v="r.thijssen"/>
    <d v="2022-08-03T09:51:04"/>
    <s v="r.thijssen"/>
    <m/>
    <m/>
    <m/>
    <m/>
    <m/>
    <m/>
    <m/>
    <m/>
    <m/>
    <m/>
    <m/>
    <m/>
    <x v="1"/>
  </r>
  <r>
    <m/>
    <s v="BTZ.0441"/>
    <m/>
    <m/>
    <m/>
    <m/>
    <x v="19"/>
    <m/>
    <m/>
    <m/>
    <m/>
    <m/>
    <m/>
    <m/>
    <m/>
    <m/>
    <x v="2"/>
    <m/>
    <m/>
    <m/>
    <m/>
    <n v="135738.830000002"/>
    <n v="453920.32100000198"/>
    <m/>
    <m/>
    <m/>
    <m/>
    <d v="2022-08-02T07:20:20"/>
    <s v="r.thijssen"/>
    <d v="2022-08-03T09:51:04"/>
    <s v="r.thijssen"/>
    <m/>
    <m/>
    <m/>
    <m/>
    <m/>
    <m/>
    <m/>
    <m/>
    <m/>
    <m/>
    <m/>
    <m/>
    <x v="1"/>
  </r>
  <r>
    <m/>
    <s v="BTZ.0442"/>
    <m/>
    <m/>
    <m/>
    <m/>
    <x v="19"/>
    <m/>
    <m/>
    <m/>
    <m/>
    <m/>
    <m/>
    <m/>
    <m/>
    <m/>
    <x v="2"/>
    <m/>
    <m/>
    <m/>
    <m/>
    <n v="135752.94900000101"/>
    <n v="453922.580000002"/>
    <m/>
    <m/>
    <m/>
    <m/>
    <d v="2022-08-02T07:20:20"/>
    <s v="r.thijssen"/>
    <d v="2022-08-03T09:51:04"/>
    <s v="r.thijssen"/>
    <m/>
    <m/>
    <m/>
    <m/>
    <m/>
    <m/>
    <m/>
    <m/>
    <m/>
    <m/>
    <m/>
    <m/>
    <x v="1"/>
  </r>
  <r>
    <m/>
    <s v="BTZ.0443"/>
    <m/>
    <m/>
    <m/>
    <m/>
    <x v="19"/>
    <m/>
    <m/>
    <m/>
    <m/>
    <m/>
    <m/>
    <m/>
    <m/>
    <m/>
    <x v="2"/>
    <m/>
    <m/>
    <m/>
    <m/>
    <n v="135753.832000002"/>
    <n v="453922.61500000203"/>
    <m/>
    <m/>
    <m/>
    <m/>
    <d v="2022-08-02T07:20:20"/>
    <s v="r.thijssen"/>
    <d v="2022-08-03T09:51:04"/>
    <s v="r.thijssen"/>
    <m/>
    <m/>
    <m/>
    <m/>
    <m/>
    <m/>
    <m/>
    <m/>
    <m/>
    <m/>
    <m/>
    <m/>
    <x v="1"/>
  </r>
  <r>
    <m/>
    <s v="BTZ.0444"/>
    <m/>
    <m/>
    <m/>
    <m/>
    <x v="19"/>
    <m/>
    <m/>
    <m/>
    <m/>
    <m/>
    <m/>
    <m/>
    <m/>
    <m/>
    <x v="2"/>
    <m/>
    <m/>
    <m/>
    <m/>
    <n v="135756.37299999999"/>
    <n v="453922.96800000197"/>
    <m/>
    <m/>
    <m/>
    <m/>
    <d v="2022-08-02T07:20:20"/>
    <s v="r.thijssen"/>
    <d v="2022-08-03T09:51:04"/>
    <s v="r.thijssen"/>
    <m/>
    <m/>
    <m/>
    <m/>
    <m/>
    <m/>
    <m/>
    <m/>
    <m/>
    <m/>
    <m/>
    <m/>
    <x v="1"/>
  </r>
  <r>
    <m/>
    <s v="BTZ.0445"/>
    <m/>
    <m/>
    <m/>
    <m/>
    <x v="19"/>
    <m/>
    <m/>
    <m/>
    <m/>
    <m/>
    <m/>
    <m/>
    <m/>
    <m/>
    <x v="2"/>
    <m/>
    <m/>
    <m/>
    <m/>
    <n v="135755.13800000001"/>
    <n v="453922.68600000098"/>
    <m/>
    <m/>
    <m/>
    <m/>
    <d v="2022-08-02T07:20:20"/>
    <s v="r.thijssen"/>
    <d v="2022-08-03T09:51:04"/>
    <s v="r.thijssen"/>
    <m/>
    <m/>
    <m/>
    <m/>
    <m/>
    <m/>
    <m/>
    <m/>
    <m/>
    <m/>
    <m/>
    <m/>
    <x v="1"/>
  </r>
  <r>
    <m/>
    <s v="BTZ.0446"/>
    <m/>
    <m/>
    <m/>
    <m/>
    <x v="19"/>
    <m/>
    <m/>
    <m/>
    <m/>
    <m/>
    <m/>
    <m/>
    <m/>
    <m/>
    <x v="2"/>
    <m/>
    <m/>
    <m/>
    <m/>
    <n v="135760.150000002"/>
    <n v="453923.81500000099"/>
    <m/>
    <m/>
    <m/>
    <m/>
    <d v="2022-08-02T07:20:20"/>
    <s v="r.thijssen"/>
    <d v="2022-08-03T09:51:04"/>
    <s v="r.thijssen"/>
    <m/>
    <m/>
    <m/>
    <m/>
    <m/>
    <m/>
    <m/>
    <m/>
    <m/>
    <m/>
    <m/>
    <m/>
    <x v="1"/>
  </r>
  <r>
    <m/>
    <s v="BTZ.0447"/>
    <m/>
    <m/>
    <m/>
    <m/>
    <x v="19"/>
    <m/>
    <m/>
    <m/>
    <m/>
    <m/>
    <m/>
    <m/>
    <m/>
    <m/>
    <x v="2"/>
    <m/>
    <m/>
    <m/>
    <m/>
    <n v="135761.421"/>
    <n v="453923.85100000002"/>
    <m/>
    <m/>
    <m/>
    <m/>
    <d v="2022-08-02T07:20:20"/>
    <s v="r.thijssen"/>
    <d v="2022-08-03T09:51:04"/>
    <s v="r.thijssen"/>
    <m/>
    <m/>
    <m/>
    <m/>
    <m/>
    <m/>
    <m/>
    <m/>
    <m/>
    <m/>
    <m/>
    <m/>
    <x v="1"/>
  </r>
  <r>
    <m/>
    <s v="BTZ.0448"/>
    <m/>
    <m/>
    <m/>
    <m/>
    <x v="19"/>
    <m/>
    <m/>
    <m/>
    <m/>
    <m/>
    <m/>
    <m/>
    <m/>
    <m/>
    <x v="2"/>
    <m/>
    <m/>
    <m/>
    <m/>
    <n v="135762.58600000301"/>
    <n v="453923.95700000197"/>
    <m/>
    <m/>
    <m/>
    <m/>
    <d v="2022-08-02T07:20:20"/>
    <s v="r.thijssen"/>
    <d v="2022-08-03T09:51:04"/>
    <s v="r.thijssen"/>
    <m/>
    <m/>
    <m/>
    <m/>
    <m/>
    <m/>
    <m/>
    <m/>
    <m/>
    <m/>
    <m/>
    <m/>
    <x v="1"/>
  </r>
  <r>
    <m/>
    <s v="BTZ.0449"/>
    <m/>
    <m/>
    <m/>
    <m/>
    <x v="19"/>
    <m/>
    <m/>
    <m/>
    <m/>
    <m/>
    <m/>
    <m/>
    <m/>
    <m/>
    <x v="2"/>
    <m/>
    <m/>
    <m/>
    <m/>
    <n v="135765.05600000199"/>
    <n v="453924.31000000198"/>
    <m/>
    <m/>
    <m/>
    <m/>
    <d v="2022-08-02T07:20:20"/>
    <s v="r.thijssen"/>
    <d v="2022-08-03T09:51:04"/>
    <s v="r.thijssen"/>
    <m/>
    <m/>
    <m/>
    <m/>
    <m/>
    <m/>
    <m/>
    <m/>
    <m/>
    <m/>
    <m/>
    <m/>
    <x v="1"/>
  </r>
  <r>
    <m/>
    <s v="BTZ.0450"/>
    <m/>
    <m/>
    <m/>
    <m/>
    <x v="19"/>
    <m/>
    <m/>
    <m/>
    <m/>
    <m/>
    <m/>
    <m/>
    <m/>
    <m/>
    <x v="2"/>
    <m/>
    <m/>
    <m/>
    <m/>
    <n v="135770.139000002"/>
    <n v="453925.19200000202"/>
    <m/>
    <m/>
    <m/>
    <m/>
    <d v="2022-08-02T07:20:20"/>
    <s v="r.thijssen"/>
    <d v="2022-08-03T09:51:04"/>
    <s v="r.thijssen"/>
    <m/>
    <m/>
    <m/>
    <m/>
    <m/>
    <m/>
    <m/>
    <m/>
    <m/>
    <m/>
    <m/>
    <m/>
    <x v="1"/>
  </r>
  <r>
    <m/>
    <s v="BTZ.0451"/>
    <m/>
    <m/>
    <m/>
    <m/>
    <x v="19"/>
    <m/>
    <m/>
    <m/>
    <m/>
    <m/>
    <m/>
    <m/>
    <m/>
    <m/>
    <x v="2"/>
    <m/>
    <m/>
    <m/>
    <m/>
    <n v="135770.069000002"/>
    <n v="453926.39200000098"/>
    <m/>
    <m/>
    <m/>
    <m/>
    <d v="2022-08-02T07:20:20"/>
    <s v="r.thijssen"/>
    <d v="2022-08-03T09:51:04"/>
    <s v="r.thijssen"/>
    <m/>
    <m/>
    <m/>
    <m/>
    <m/>
    <m/>
    <m/>
    <m/>
    <m/>
    <m/>
    <m/>
    <m/>
    <x v="1"/>
  </r>
  <r>
    <m/>
    <s v="BTZ.0452"/>
    <m/>
    <m/>
    <m/>
    <m/>
    <x v="19"/>
    <m/>
    <m/>
    <m/>
    <m/>
    <m/>
    <m/>
    <m/>
    <m/>
    <m/>
    <x v="2"/>
    <m/>
    <m/>
    <m/>
    <m/>
    <n v="135778.834000003"/>
    <n v="453926.33500000101"/>
    <m/>
    <m/>
    <m/>
    <m/>
    <d v="2022-08-02T07:20:20"/>
    <s v="r.thijssen"/>
    <d v="2022-08-03T09:51:04"/>
    <s v="r.thijssen"/>
    <m/>
    <m/>
    <m/>
    <m/>
    <m/>
    <m/>
    <m/>
    <m/>
    <m/>
    <m/>
    <m/>
    <m/>
    <x v="1"/>
  </r>
  <r>
    <m/>
    <s v="BTZ.0453"/>
    <m/>
    <m/>
    <m/>
    <m/>
    <x v="19"/>
    <m/>
    <m/>
    <m/>
    <m/>
    <m/>
    <m/>
    <m/>
    <m/>
    <m/>
    <x v="2"/>
    <m/>
    <m/>
    <m/>
    <m/>
    <n v="135771.81000000201"/>
    <n v="453925.52300000202"/>
    <m/>
    <m/>
    <m/>
    <m/>
    <d v="2022-08-02T07:20:20"/>
    <s v="r.thijssen"/>
    <d v="2022-08-03T09:51:04"/>
    <s v="r.thijssen"/>
    <m/>
    <m/>
    <m/>
    <m/>
    <m/>
    <m/>
    <m/>
    <m/>
    <m/>
    <m/>
    <m/>
    <m/>
    <x v="1"/>
  </r>
  <r>
    <m/>
    <s v="BTZ.0454"/>
    <m/>
    <m/>
    <m/>
    <m/>
    <x v="19"/>
    <m/>
    <m/>
    <m/>
    <m/>
    <m/>
    <m/>
    <m/>
    <m/>
    <m/>
    <x v="2"/>
    <m/>
    <m/>
    <m/>
    <m/>
    <n v="135775.23400000099"/>
    <n v="453925.98200000101"/>
    <m/>
    <m/>
    <m/>
    <m/>
    <d v="2022-08-02T07:20:20"/>
    <s v="r.thijssen"/>
    <d v="2022-08-03T09:51:04"/>
    <s v="r.thijssen"/>
    <m/>
    <m/>
    <m/>
    <m/>
    <m/>
    <m/>
    <m/>
    <m/>
    <m/>
    <m/>
    <m/>
    <m/>
    <x v="1"/>
  </r>
  <r>
    <m/>
    <s v="BTZ.0455"/>
    <m/>
    <m/>
    <m/>
    <m/>
    <x v="19"/>
    <m/>
    <m/>
    <m/>
    <m/>
    <m/>
    <m/>
    <m/>
    <m/>
    <m/>
    <x v="2"/>
    <m/>
    <m/>
    <m/>
    <m/>
    <n v="135777.91600000099"/>
    <n v="453926.22900000197"/>
    <m/>
    <m/>
    <m/>
    <m/>
    <d v="2022-08-02T07:20:20"/>
    <s v="r.thijssen"/>
    <d v="2022-08-03T09:51:04"/>
    <s v="r.thijssen"/>
    <m/>
    <m/>
    <m/>
    <m/>
    <m/>
    <m/>
    <m/>
    <m/>
    <m/>
    <m/>
    <m/>
    <m/>
    <x v="1"/>
  </r>
  <r>
    <m/>
    <s v="BTZ.0456"/>
    <m/>
    <m/>
    <m/>
    <m/>
    <x v="19"/>
    <m/>
    <m/>
    <m/>
    <m/>
    <m/>
    <m/>
    <m/>
    <m/>
    <m/>
    <x v="2"/>
    <m/>
    <m/>
    <m/>
    <m/>
    <n v="135780.422000002"/>
    <n v="453926.547000002"/>
    <m/>
    <m/>
    <m/>
    <m/>
    <d v="2022-08-02T07:20:20"/>
    <s v="r.thijssen"/>
    <d v="2022-08-03T09:51:04"/>
    <s v="r.thijssen"/>
    <m/>
    <m/>
    <m/>
    <m/>
    <m/>
    <m/>
    <m/>
    <m/>
    <m/>
    <m/>
    <m/>
    <m/>
    <x v="1"/>
  </r>
  <r>
    <m/>
    <s v="BTZ.0457"/>
    <m/>
    <m/>
    <m/>
    <m/>
    <x v="19"/>
    <m/>
    <m/>
    <m/>
    <m/>
    <m/>
    <m/>
    <m/>
    <m/>
    <m/>
    <x v="2"/>
    <m/>
    <m/>
    <m/>
    <m/>
    <n v="135783.176000003"/>
    <n v="453927.323000003"/>
    <m/>
    <m/>
    <m/>
    <m/>
    <d v="2022-08-02T07:20:20"/>
    <s v="r.thijssen"/>
    <d v="2022-08-03T09:51:04"/>
    <s v="r.thijssen"/>
    <m/>
    <m/>
    <m/>
    <m/>
    <m/>
    <m/>
    <m/>
    <m/>
    <m/>
    <m/>
    <m/>
    <m/>
    <x v="1"/>
  </r>
  <r>
    <m/>
    <s v="BTZ.0458"/>
    <m/>
    <m/>
    <m/>
    <m/>
    <x v="19"/>
    <m/>
    <m/>
    <m/>
    <m/>
    <m/>
    <m/>
    <m/>
    <m/>
    <m/>
    <x v="2"/>
    <m/>
    <m/>
    <m/>
    <m/>
    <n v="135788.61199999999"/>
    <n v="453927.99400000297"/>
    <m/>
    <m/>
    <m/>
    <m/>
    <d v="2022-08-02T07:20:20"/>
    <s v="r.thijssen"/>
    <d v="2022-08-03T09:51:04"/>
    <s v="r.thijssen"/>
    <m/>
    <m/>
    <m/>
    <m/>
    <m/>
    <m/>
    <m/>
    <m/>
    <m/>
    <m/>
    <m/>
    <m/>
    <x v="1"/>
  </r>
  <r>
    <m/>
    <s v="BTZ.0459"/>
    <m/>
    <m/>
    <m/>
    <m/>
    <x v="19"/>
    <m/>
    <m/>
    <m/>
    <m/>
    <m/>
    <m/>
    <m/>
    <m/>
    <m/>
    <x v="2"/>
    <m/>
    <m/>
    <m/>
    <m/>
    <n v="135792.636"/>
    <n v="453928.629000001"/>
    <m/>
    <m/>
    <m/>
    <m/>
    <d v="2022-08-02T07:20:20"/>
    <s v="r.thijssen"/>
    <d v="2022-08-03T09:51:04"/>
    <s v="r.thijssen"/>
    <m/>
    <m/>
    <m/>
    <m/>
    <m/>
    <m/>
    <m/>
    <m/>
    <m/>
    <m/>
    <m/>
    <m/>
    <x v="1"/>
  </r>
  <r>
    <m/>
    <s v="BTZ.0460"/>
    <m/>
    <m/>
    <m/>
    <m/>
    <x v="19"/>
    <m/>
    <m/>
    <m/>
    <m/>
    <m/>
    <m/>
    <m/>
    <m/>
    <m/>
    <x v="2"/>
    <m/>
    <m/>
    <m/>
    <m/>
    <n v="135791.400000002"/>
    <n v="453928.629000001"/>
    <m/>
    <m/>
    <m/>
    <m/>
    <d v="2022-08-02T07:20:20"/>
    <s v="r.thijssen"/>
    <d v="2022-08-03T09:51:04"/>
    <s v="r.thijssen"/>
    <m/>
    <m/>
    <m/>
    <m/>
    <m/>
    <m/>
    <m/>
    <m/>
    <m/>
    <m/>
    <m/>
    <m/>
    <x v="1"/>
  </r>
  <r>
    <m/>
    <s v="BTZ.0461"/>
    <m/>
    <m/>
    <m/>
    <m/>
    <x v="19"/>
    <m/>
    <m/>
    <m/>
    <m/>
    <m/>
    <m/>
    <m/>
    <m/>
    <m/>
    <x v="2"/>
    <m/>
    <m/>
    <m/>
    <m/>
    <n v="135877.254000001"/>
    <n v="454151.04300000099"/>
    <m/>
    <m/>
    <m/>
    <s v="Ja"/>
    <d v="2022-08-02T07:20:20"/>
    <s v="r.thijssen"/>
    <d v="2022-08-03T09:51:04"/>
    <s v="r.thijssen"/>
    <m/>
    <m/>
    <m/>
    <m/>
    <m/>
    <m/>
    <m/>
    <m/>
    <m/>
    <m/>
    <m/>
    <m/>
    <x v="1"/>
  </r>
  <r>
    <m/>
    <s v="BTZ.0465"/>
    <m/>
    <m/>
    <m/>
    <m/>
    <x v="19"/>
    <m/>
    <m/>
    <m/>
    <m/>
    <m/>
    <m/>
    <m/>
    <m/>
    <m/>
    <x v="2"/>
    <m/>
    <m/>
    <m/>
    <m/>
    <n v="135952.35200000199"/>
    <n v="454037.04300000099"/>
    <m/>
    <m/>
    <m/>
    <m/>
    <d v="2022-08-02T07:20:20"/>
    <s v="r.thijssen"/>
    <d v="2022-08-03T09:51:04"/>
    <s v="r.thijssen"/>
    <m/>
    <m/>
    <m/>
    <m/>
    <m/>
    <m/>
    <m/>
    <m/>
    <m/>
    <m/>
    <m/>
    <m/>
    <x v="1"/>
  </r>
  <r>
    <m/>
    <s v="BTZ.0469"/>
    <m/>
    <m/>
    <m/>
    <m/>
    <x v="19"/>
    <m/>
    <m/>
    <m/>
    <m/>
    <m/>
    <m/>
    <m/>
    <m/>
    <m/>
    <x v="2"/>
    <m/>
    <m/>
    <m/>
    <m/>
    <n v="135966.283"/>
    <n v="454043.54500000202"/>
    <m/>
    <m/>
    <m/>
    <m/>
    <d v="2022-08-02T07:20:20"/>
    <s v="r.thijssen"/>
    <d v="2022-08-03T09:51:04"/>
    <s v="r.thijssen"/>
    <m/>
    <m/>
    <m/>
    <m/>
    <m/>
    <m/>
    <m/>
    <m/>
    <m/>
    <m/>
    <m/>
    <m/>
    <x v="1"/>
  </r>
  <r>
    <m/>
    <s v="BTZ.0470"/>
    <m/>
    <m/>
    <m/>
    <m/>
    <x v="19"/>
    <m/>
    <m/>
    <m/>
    <m/>
    <m/>
    <m/>
    <m/>
    <m/>
    <m/>
    <x v="2"/>
    <m/>
    <m/>
    <m/>
    <m/>
    <n v="135968.81400000301"/>
    <n v="454043.76600000297"/>
    <m/>
    <m/>
    <m/>
    <m/>
    <d v="2022-08-02T07:20:20"/>
    <s v="r.thijssen"/>
    <d v="2022-08-03T09:51:04"/>
    <s v="r.thijssen"/>
    <m/>
    <m/>
    <m/>
    <m/>
    <m/>
    <m/>
    <m/>
    <m/>
    <m/>
    <m/>
    <m/>
    <m/>
    <x v="1"/>
  </r>
  <r>
    <m/>
    <s v="BTZ.0471"/>
    <m/>
    <m/>
    <m/>
    <m/>
    <x v="19"/>
    <m/>
    <m/>
    <m/>
    <m/>
    <m/>
    <m/>
    <m/>
    <m/>
    <m/>
    <x v="2"/>
    <m/>
    <m/>
    <m/>
    <m/>
    <n v="135967.09"/>
    <n v="454043.57600000099"/>
    <m/>
    <m/>
    <m/>
    <m/>
    <d v="2022-08-02T07:20:20"/>
    <s v="r.thijssen"/>
    <d v="2022-08-03T09:51:04"/>
    <s v="r.thijssen"/>
    <m/>
    <m/>
    <m/>
    <m/>
    <m/>
    <m/>
    <m/>
    <m/>
    <m/>
    <m/>
    <m/>
    <m/>
    <x v="1"/>
  </r>
  <r>
    <m/>
    <s v="BTZ.0472"/>
    <m/>
    <m/>
    <m/>
    <m/>
    <x v="19"/>
    <m/>
    <m/>
    <m/>
    <m/>
    <m/>
    <m/>
    <m/>
    <m/>
    <m/>
    <x v="2"/>
    <m/>
    <m/>
    <m/>
    <m/>
    <n v="135967.88100000101"/>
    <n v="454043.65500000102"/>
    <m/>
    <m/>
    <m/>
    <m/>
    <d v="2022-08-02T07:20:20"/>
    <s v="r.thijssen"/>
    <d v="2022-08-03T09:51:04"/>
    <s v="r.thijssen"/>
    <m/>
    <m/>
    <m/>
    <m/>
    <m/>
    <m/>
    <m/>
    <m/>
    <m/>
    <m/>
    <m/>
    <m/>
    <x v="1"/>
  </r>
  <r>
    <m/>
    <s v="BTZ.0477"/>
    <m/>
    <m/>
    <m/>
    <m/>
    <x v="19"/>
    <m/>
    <m/>
    <m/>
    <m/>
    <m/>
    <m/>
    <m/>
    <m/>
    <m/>
    <x v="2"/>
    <m/>
    <m/>
    <m/>
    <m/>
    <n v="135952.084000003"/>
    <n v="454041.93199999997"/>
    <m/>
    <m/>
    <m/>
    <m/>
    <d v="2022-08-02T07:20:20"/>
    <s v="r.thijssen"/>
    <d v="2022-08-03T09:51:04"/>
    <s v="r.thijssen"/>
    <m/>
    <m/>
    <m/>
    <m/>
    <m/>
    <m/>
    <m/>
    <m/>
    <m/>
    <m/>
    <m/>
    <m/>
    <x v="1"/>
  </r>
  <r>
    <m/>
    <s v="BTZ.0478"/>
    <m/>
    <m/>
    <m/>
    <m/>
    <x v="19"/>
    <m/>
    <m/>
    <m/>
    <m/>
    <m/>
    <m/>
    <m/>
    <m/>
    <m/>
    <x v="2"/>
    <m/>
    <m/>
    <m/>
    <m/>
    <n v="135954.900000002"/>
    <n v="454042.18500000198"/>
    <m/>
    <m/>
    <m/>
    <m/>
    <d v="2022-08-02T07:20:20"/>
    <s v="r.thijssen"/>
    <d v="2022-08-03T09:51:04"/>
    <s v="r.thijssen"/>
    <m/>
    <m/>
    <m/>
    <m/>
    <m/>
    <m/>
    <m/>
    <m/>
    <m/>
    <m/>
    <m/>
    <m/>
    <x v="1"/>
  </r>
  <r>
    <m/>
    <s v="BTZ.0479"/>
    <m/>
    <m/>
    <m/>
    <m/>
    <x v="19"/>
    <m/>
    <m/>
    <m/>
    <m/>
    <m/>
    <m/>
    <m/>
    <m/>
    <m/>
    <x v="2"/>
    <m/>
    <m/>
    <m/>
    <m/>
    <n v="135955.944000002"/>
    <n v="454042.28000000102"/>
    <m/>
    <m/>
    <m/>
    <m/>
    <d v="2022-08-02T07:20:20"/>
    <s v="r.thijssen"/>
    <d v="2022-08-03T09:51:04"/>
    <s v="r.thijssen"/>
    <m/>
    <m/>
    <m/>
    <m/>
    <m/>
    <m/>
    <m/>
    <m/>
    <m/>
    <m/>
    <m/>
    <m/>
    <x v="1"/>
  </r>
  <r>
    <m/>
    <s v="BTZ.0480"/>
    <m/>
    <m/>
    <m/>
    <m/>
    <x v="19"/>
    <m/>
    <m/>
    <m/>
    <m/>
    <m/>
    <m/>
    <m/>
    <m/>
    <m/>
    <x v="2"/>
    <m/>
    <m/>
    <m/>
    <m/>
    <n v="135956.65600000299"/>
    <n v="454042.533"/>
    <m/>
    <m/>
    <m/>
    <m/>
    <d v="2022-08-02T07:20:20"/>
    <s v="r.thijssen"/>
    <d v="2022-08-03T09:51:04"/>
    <s v="r.thijssen"/>
    <m/>
    <m/>
    <m/>
    <m/>
    <m/>
    <m/>
    <m/>
    <m/>
    <m/>
    <m/>
    <m/>
    <m/>
    <x v="1"/>
  </r>
  <r>
    <m/>
    <s v="BTZ.0481"/>
    <m/>
    <m/>
    <m/>
    <m/>
    <x v="19"/>
    <m/>
    <m/>
    <m/>
    <m/>
    <m/>
    <m/>
    <m/>
    <m/>
    <m/>
    <x v="2"/>
    <m/>
    <m/>
    <m/>
    <m/>
    <n v="135953.98200000101"/>
    <n v="454042.12200000102"/>
    <m/>
    <m/>
    <m/>
    <m/>
    <d v="2022-08-02T07:20:20"/>
    <s v="r.thijssen"/>
    <d v="2022-08-03T09:51:04"/>
    <s v="r.thijssen"/>
    <m/>
    <m/>
    <m/>
    <m/>
    <m/>
    <m/>
    <m/>
    <m/>
    <m/>
    <m/>
    <m/>
    <m/>
    <x v="1"/>
  </r>
  <r>
    <m/>
    <s v="BTZ.0482"/>
    <m/>
    <m/>
    <m/>
    <m/>
    <x v="19"/>
    <m/>
    <m/>
    <m/>
    <m/>
    <m/>
    <m/>
    <m/>
    <m/>
    <m/>
    <x v="2"/>
    <m/>
    <m/>
    <m/>
    <m/>
    <n v="135953.19099999999"/>
    <n v="454042.13700000203"/>
    <m/>
    <m/>
    <m/>
    <m/>
    <d v="2022-08-02T07:20:20"/>
    <s v="r.thijssen"/>
    <d v="2022-08-03T09:51:04"/>
    <s v="r.thijssen"/>
    <m/>
    <m/>
    <m/>
    <m/>
    <m/>
    <m/>
    <m/>
    <m/>
    <m/>
    <m/>
    <m/>
    <m/>
    <x v="1"/>
  </r>
  <r>
    <m/>
    <s v="BTZ.0483"/>
    <m/>
    <m/>
    <m/>
    <m/>
    <x v="19"/>
    <m/>
    <m/>
    <m/>
    <m/>
    <m/>
    <m/>
    <m/>
    <m/>
    <m/>
    <x v="2"/>
    <m/>
    <m/>
    <m/>
    <m/>
    <n v="135804.58500000101"/>
    <n v="454139.93100000202"/>
    <m/>
    <m/>
    <m/>
    <s v="Ja"/>
    <d v="2022-08-02T07:20:20"/>
    <s v="r.thijssen"/>
    <d v="2022-08-03T09:51:04"/>
    <s v="r.thijssen"/>
    <m/>
    <m/>
    <m/>
    <m/>
    <m/>
    <m/>
    <m/>
    <m/>
    <m/>
    <m/>
    <m/>
    <m/>
    <x v="1"/>
  </r>
  <r>
    <m/>
    <s v="BTZ.0484"/>
    <m/>
    <m/>
    <m/>
    <m/>
    <x v="19"/>
    <m/>
    <m/>
    <m/>
    <m/>
    <m/>
    <m/>
    <m/>
    <m/>
    <m/>
    <x v="2"/>
    <m/>
    <m/>
    <m/>
    <m/>
    <n v="135795.197000001"/>
    <n v="454137.989"/>
    <m/>
    <m/>
    <m/>
    <s v="Ja"/>
    <d v="2022-08-02T07:20:20"/>
    <s v="r.thijssen"/>
    <d v="2022-08-03T09:51:04"/>
    <s v="r.thijssen"/>
    <m/>
    <m/>
    <m/>
    <m/>
    <m/>
    <m/>
    <m/>
    <m/>
    <m/>
    <m/>
    <m/>
    <m/>
    <x v="1"/>
  </r>
  <r>
    <m/>
    <s v="BTZ.0485"/>
    <m/>
    <m/>
    <m/>
    <m/>
    <x v="19"/>
    <m/>
    <m/>
    <m/>
    <m/>
    <m/>
    <m/>
    <m/>
    <m/>
    <m/>
    <x v="2"/>
    <m/>
    <m/>
    <m/>
    <m/>
    <n v="135784.91600000099"/>
    <n v="454135.91600000102"/>
    <m/>
    <m/>
    <m/>
    <s v="Ja"/>
    <d v="2022-08-02T07:20:20"/>
    <s v="r.thijssen"/>
    <d v="2022-08-03T09:51:04"/>
    <s v="r.thijssen"/>
    <m/>
    <m/>
    <m/>
    <m/>
    <m/>
    <m/>
    <m/>
    <m/>
    <m/>
    <m/>
    <m/>
    <m/>
    <x v="1"/>
  </r>
  <r>
    <m/>
    <s v="BTZ.0486"/>
    <m/>
    <m/>
    <m/>
    <m/>
    <x v="19"/>
    <m/>
    <m/>
    <m/>
    <m/>
    <m/>
    <m/>
    <m/>
    <m/>
    <m/>
    <x v="2"/>
    <m/>
    <m/>
    <m/>
    <m/>
    <n v="135774.31599999999"/>
    <n v="454133.68800000101"/>
    <m/>
    <m/>
    <m/>
    <s v="Ja"/>
    <d v="2022-08-02T07:20:20"/>
    <s v="r.thijssen"/>
    <d v="2022-08-03T09:51:04"/>
    <s v="r.thijssen"/>
    <m/>
    <m/>
    <m/>
    <m/>
    <m/>
    <m/>
    <m/>
    <m/>
    <m/>
    <m/>
    <m/>
    <m/>
    <x v="1"/>
  </r>
  <r>
    <m/>
    <s v="BTZ.0487"/>
    <m/>
    <m/>
    <m/>
    <m/>
    <x v="19"/>
    <m/>
    <m/>
    <m/>
    <m/>
    <m/>
    <m/>
    <m/>
    <m/>
    <m/>
    <x v="2"/>
    <m/>
    <m/>
    <m/>
    <m/>
    <n v="135765.57700000299"/>
    <n v="454131.944000002"/>
    <m/>
    <m/>
    <m/>
    <s v="Ja"/>
    <d v="2022-08-02T07:20:20"/>
    <s v="r.thijssen"/>
    <d v="2022-08-03T09:51:04"/>
    <s v="r.thijssen"/>
    <m/>
    <m/>
    <m/>
    <m/>
    <m/>
    <m/>
    <m/>
    <m/>
    <m/>
    <m/>
    <m/>
    <m/>
    <x v="1"/>
  </r>
  <r>
    <m/>
    <s v="BTZ.0488"/>
    <m/>
    <m/>
    <m/>
    <m/>
    <x v="19"/>
    <m/>
    <m/>
    <m/>
    <m/>
    <m/>
    <m/>
    <m/>
    <m/>
    <m/>
    <x v="2"/>
    <m/>
    <m/>
    <m/>
    <m/>
    <n v="135756.29200000301"/>
    <n v="454130.14600000199"/>
    <m/>
    <m/>
    <m/>
    <s v="Ja"/>
    <d v="2022-08-02T07:20:20"/>
    <s v="r.thijssen"/>
    <d v="2022-08-03T09:51:04"/>
    <s v="r.thijssen"/>
    <m/>
    <m/>
    <m/>
    <m/>
    <m/>
    <m/>
    <m/>
    <m/>
    <m/>
    <m/>
    <m/>
    <m/>
    <x v="1"/>
  </r>
  <r>
    <m/>
    <s v="BTZ.0489"/>
    <m/>
    <m/>
    <m/>
    <m/>
    <x v="19"/>
    <m/>
    <m/>
    <m/>
    <m/>
    <m/>
    <m/>
    <m/>
    <m/>
    <m/>
    <x v="2"/>
    <m/>
    <m/>
    <m/>
    <m/>
    <n v="135814.26300000001"/>
    <n v="454142.16800000099"/>
    <m/>
    <m/>
    <m/>
    <s v="Ja"/>
    <d v="2022-08-02T07:20:20"/>
    <s v="r.thijssen"/>
    <d v="2022-08-03T09:51:04"/>
    <s v="r.thijssen"/>
    <m/>
    <m/>
    <m/>
    <m/>
    <m/>
    <m/>
    <m/>
    <m/>
    <m/>
    <m/>
    <m/>
    <m/>
    <x v="1"/>
  </r>
  <r>
    <m/>
    <s v="BTZ.0490"/>
    <m/>
    <m/>
    <m/>
    <m/>
    <x v="19"/>
    <m/>
    <m/>
    <m/>
    <m/>
    <m/>
    <m/>
    <m/>
    <m/>
    <m/>
    <x v="2"/>
    <m/>
    <m/>
    <m/>
    <m/>
    <n v="135783.369000003"/>
    <n v="454149.48500000301"/>
    <m/>
    <m/>
    <m/>
    <s v="Ja"/>
    <d v="2022-08-02T07:20:20"/>
    <s v="r.thijssen"/>
    <d v="2022-08-03T09:51:04"/>
    <s v="r.thijssen"/>
    <m/>
    <m/>
    <m/>
    <m/>
    <m/>
    <m/>
    <m/>
    <m/>
    <m/>
    <m/>
    <m/>
    <m/>
    <x v="1"/>
  </r>
  <r>
    <m/>
    <s v="BTZ.0491"/>
    <m/>
    <m/>
    <m/>
    <m/>
    <x v="19"/>
    <m/>
    <m/>
    <m/>
    <m/>
    <m/>
    <m/>
    <m/>
    <m/>
    <m/>
    <x v="2"/>
    <m/>
    <m/>
    <m/>
    <m/>
    <n v="135780.68500000201"/>
    <n v="454157.85800000298"/>
    <m/>
    <m/>
    <m/>
    <s v="Ja"/>
    <d v="2022-08-02T07:20:20"/>
    <s v="r.thijssen"/>
    <d v="2022-08-03T09:51:04"/>
    <s v="r.thijssen"/>
    <m/>
    <m/>
    <m/>
    <m/>
    <m/>
    <m/>
    <m/>
    <m/>
    <m/>
    <m/>
    <m/>
    <m/>
    <x v="1"/>
  </r>
  <r>
    <m/>
    <s v="BTZ.0492"/>
    <m/>
    <m/>
    <m/>
    <m/>
    <x v="19"/>
    <m/>
    <m/>
    <m/>
    <m/>
    <m/>
    <m/>
    <m/>
    <m/>
    <m/>
    <x v="2"/>
    <m/>
    <m/>
    <m/>
    <m/>
    <n v="135753.50600000101"/>
    <n v="454142.955000002"/>
    <m/>
    <m/>
    <m/>
    <s v="Ja"/>
    <d v="2022-08-02T07:20:20"/>
    <s v="r.thijssen"/>
    <d v="2022-08-03T09:51:04"/>
    <s v="r.thijssen"/>
    <m/>
    <m/>
    <m/>
    <m/>
    <m/>
    <m/>
    <m/>
    <m/>
    <m/>
    <m/>
    <m/>
    <m/>
    <x v="1"/>
  </r>
  <r>
    <m/>
    <s v="BTZ.0493"/>
    <m/>
    <m/>
    <m/>
    <m/>
    <x v="19"/>
    <m/>
    <m/>
    <m/>
    <m/>
    <m/>
    <m/>
    <m/>
    <m/>
    <m/>
    <x v="2"/>
    <m/>
    <m/>
    <m/>
    <m/>
    <n v="135750.68800000101"/>
    <n v="454151.864"/>
    <m/>
    <m/>
    <m/>
    <s v="Ja"/>
    <d v="2022-08-02T07:20:20"/>
    <s v="r.thijssen"/>
    <d v="2022-08-03T09:51:04"/>
    <s v="r.thijssen"/>
    <m/>
    <m/>
    <m/>
    <m/>
    <m/>
    <m/>
    <m/>
    <m/>
    <m/>
    <m/>
    <m/>
    <m/>
    <x v="1"/>
  </r>
  <r>
    <m/>
    <s v="BTZ.0494"/>
    <m/>
    <m/>
    <m/>
    <m/>
    <x v="19"/>
    <m/>
    <m/>
    <m/>
    <m/>
    <m/>
    <m/>
    <m/>
    <m/>
    <m/>
    <x v="2"/>
    <m/>
    <m/>
    <m/>
    <m/>
    <n v="135747.19900000101"/>
    <n v="454139.33200000197"/>
    <m/>
    <m/>
    <m/>
    <s v="Ja"/>
    <d v="2022-08-02T07:20:20"/>
    <s v="r.thijssen"/>
    <d v="2022-08-03T09:51:04"/>
    <s v="r.thijssen"/>
    <m/>
    <m/>
    <m/>
    <m/>
    <m/>
    <m/>
    <m/>
    <m/>
    <m/>
    <m/>
    <m/>
    <m/>
    <x v="1"/>
  </r>
  <r>
    <m/>
    <s v="BTZ.0495"/>
    <m/>
    <m/>
    <m/>
    <m/>
    <x v="19"/>
    <m/>
    <m/>
    <m/>
    <m/>
    <m/>
    <m/>
    <m/>
    <m/>
    <m/>
    <x v="2"/>
    <m/>
    <m/>
    <m/>
    <m/>
    <n v="135748.67500000101"/>
    <n v="454133.72300000099"/>
    <m/>
    <m/>
    <m/>
    <s v="Ja"/>
    <d v="2022-08-02T07:20:20"/>
    <s v="r.thijssen"/>
    <d v="2022-08-03T09:51:04"/>
    <s v="r.thijssen"/>
    <m/>
    <m/>
    <m/>
    <m/>
    <m/>
    <m/>
    <m/>
    <m/>
    <m/>
    <m/>
    <m/>
    <m/>
    <x v="1"/>
  </r>
  <r>
    <m/>
    <s v="BTZ.0496"/>
    <m/>
    <m/>
    <m/>
    <m/>
    <x v="19"/>
    <m/>
    <m/>
    <m/>
    <m/>
    <m/>
    <m/>
    <m/>
    <m/>
    <m/>
    <x v="2"/>
    <m/>
    <m/>
    <m/>
    <m/>
    <n v="135745.88500000199"/>
    <n v="454144.84900000301"/>
    <m/>
    <m/>
    <m/>
    <s v="Ja"/>
    <d v="2022-08-02T07:20:20"/>
    <s v="r.thijssen"/>
    <d v="2022-08-03T09:51:04"/>
    <s v="r.thijssen"/>
    <m/>
    <m/>
    <m/>
    <m/>
    <m/>
    <m/>
    <m/>
    <m/>
    <m/>
    <m/>
    <m/>
    <m/>
    <x v="1"/>
  </r>
  <r>
    <m/>
    <s v="BTZ.0497"/>
    <m/>
    <m/>
    <m/>
    <m/>
    <x v="19"/>
    <m/>
    <m/>
    <m/>
    <m/>
    <m/>
    <m/>
    <m/>
    <m/>
    <m/>
    <x v="2"/>
    <m/>
    <m/>
    <m/>
    <m/>
    <n v="135744.38200000301"/>
    <n v="454151.42400000198"/>
    <m/>
    <m/>
    <m/>
    <s v="Ja"/>
    <d v="2022-08-02T07:20:20"/>
    <s v="r.thijssen"/>
    <d v="2022-08-03T09:51:04"/>
    <s v="r.thijssen"/>
    <m/>
    <m/>
    <m/>
    <m/>
    <m/>
    <m/>
    <m/>
    <m/>
    <m/>
    <m/>
    <m/>
    <m/>
    <x v="1"/>
  </r>
  <r>
    <m/>
    <s v="BTZ.0498"/>
    <m/>
    <m/>
    <m/>
    <m/>
    <x v="19"/>
    <m/>
    <m/>
    <m/>
    <m/>
    <m/>
    <m/>
    <m/>
    <m/>
    <m/>
    <x v="2"/>
    <m/>
    <m/>
    <m/>
    <m/>
    <n v="135825.20000000301"/>
    <n v="454153.71400000202"/>
    <m/>
    <m/>
    <m/>
    <s v="Ja"/>
    <d v="2022-08-02T07:20:20"/>
    <s v="r.thijssen"/>
    <d v="2022-08-03T09:51:04"/>
    <s v="r.thijssen"/>
    <m/>
    <m/>
    <m/>
    <m/>
    <m/>
    <m/>
    <m/>
    <m/>
    <m/>
    <m/>
    <m/>
    <m/>
    <x v="1"/>
  </r>
  <r>
    <m/>
    <s v="BTZ.0499"/>
    <m/>
    <m/>
    <m/>
    <m/>
    <x v="19"/>
    <m/>
    <m/>
    <m/>
    <m/>
    <m/>
    <m/>
    <m/>
    <m/>
    <m/>
    <x v="2"/>
    <m/>
    <m/>
    <m/>
    <m/>
    <n v="135834.12100000301"/>
    <n v="454155.83500000101"/>
    <m/>
    <m/>
    <m/>
    <s v="Ja"/>
    <d v="2022-08-02T07:20:20"/>
    <s v="r.thijssen"/>
    <d v="2022-08-03T09:51:04"/>
    <s v="r.thijssen"/>
    <m/>
    <m/>
    <m/>
    <m/>
    <m/>
    <m/>
    <m/>
    <m/>
    <m/>
    <m/>
    <m/>
    <m/>
    <x v="1"/>
  </r>
  <r>
    <m/>
    <s v="BTZ.0500"/>
    <m/>
    <m/>
    <m/>
    <m/>
    <x v="19"/>
    <m/>
    <m/>
    <m/>
    <m/>
    <m/>
    <m/>
    <m/>
    <m/>
    <m/>
    <x v="2"/>
    <m/>
    <m/>
    <m/>
    <m/>
    <n v="135850.30400000099"/>
    <n v="454159.297000002"/>
    <m/>
    <m/>
    <m/>
    <s v="Ja"/>
    <d v="2022-08-02T07:20:20"/>
    <s v="r.thijssen"/>
    <d v="2022-08-03T09:51:04"/>
    <s v="r.thijssen"/>
    <m/>
    <m/>
    <m/>
    <m/>
    <m/>
    <m/>
    <m/>
    <m/>
    <m/>
    <m/>
    <m/>
    <m/>
    <x v="1"/>
  </r>
  <r>
    <m/>
    <s v="BTZ.0501"/>
    <m/>
    <m/>
    <m/>
    <m/>
    <x v="19"/>
    <m/>
    <m/>
    <m/>
    <m/>
    <m/>
    <m/>
    <m/>
    <m/>
    <m/>
    <x v="2"/>
    <m/>
    <m/>
    <m/>
    <m/>
    <n v="135834.50899999999"/>
    <n v="454234.61500000203"/>
    <m/>
    <m/>
    <m/>
    <s v="Ja"/>
    <d v="2022-08-02T07:20:20"/>
    <s v="r.thijssen"/>
    <d v="2022-08-03T09:51:04"/>
    <s v="r.thijssen"/>
    <m/>
    <m/>
    <m/>
    <m/>
    <m/>
    <m/>
    <m/>
    <m/>
    <m/>
    <m/>
    <m/>
    <m/>
    <x v="1"/>
  </r>
  <r>
    <m/>
    <s v="BTZ.0502"/>
    <m/>
    <m/>
    <m/>
    <m/>
    <x v="19"/>
    <m/>
    <m/>
    <m/>
    <m/>
    <m/>
    <m/>
    <m/>
    <m/>
    <m/>
    <x v="2"/>
    <m/>
    <m/>
    <m/>
    <m/>
    <n v="135824.31500000099"/>
    <n v="454232.25"/>
    <m/>
    <m/>
    <m/>
    <s v="Ja"/>
    <d v="2022-08-02T07:20:20"/>
    <s v="r.thijssen"/>
    <d v="2022-08-03T09:51:04"/>
    <s v="r.thijssen"/>
    <m/>
    <m/>
    <m/>
    <m/>
    <m/>
    <m/>
    <m/>
    <m/>
    <m/>
    <m/>
    <m/>
    <m/>
    <x v="1"/>
  </r>
  <r>
    <m/>
    <s v="BTZ.0503"/>
    <m/>
    <m/>
    <m/>
    <m/>
    <x v="19"/>
    <m/>
    <m/>
    <m/>
    <m/>
    <m/>
    <m/>
    <m/>
    <m/>
    <m/>
    <x v="2"/>
    <m/>
    <m/>
    <m/>
    <m/>
    <n v="135811.61199999999"/>
    <n v="454229.46400000202"/>
    <m/>
    <m/>
    <m/>
    <s v="Ja"/>
    <d v="2022-08-02T07:20:20"/>
    <s v="r.thijssen"/>
    <d v="2022-08-03T09:51:04"/>
    <s v="r.thijssen"/>
    <m/>
    <m/>
    <m/>
    <m/>
    <m/>
    <m/>
    <m/>
    <m/>
    <m/>
    <m/>
    <m/>
    <m/>
    <x v="1"/>
  </r>
  <r>
    <m/>
    <s v="BTZ.0504"/>
    <m/>
    <m/>
    <m/>
    <m/>
    <x v="19"/>
    <m/>
    <m/>
    <m/>
    <m/>
    <m/>
    <m/>
    <m/>
    <m/>
    <m/>
    <x v="2"/>
    <m/>
    <m/>
    <m/>
    <m/>
    <n v="135801.59"/>
    <n v="454227.00100000203"/>
    <m/>
    <m/>
    <m/>
    <s v="Ja"/>
    <d v="2022-08-02T07:20:20"/>
    <s v="r.thijssen"/>
    <d v="2022-08-03T09:51:04"/>
    <s v="r.thijssen"/>
    <m/>
    <m/>
    <m/>
    <m/>
    <m/>
    <m/>
    <m/>
    <m/>
    <m/>
    <m/>
    <m/>
    <m/>
    <x v="1"/>
  </r>
  <r>
    <m/>
    <s v="BTZ.0505"/>
    <m/>
    <m/>
    <m/>
    <m/>
    <x v="19"/>
    <m/>
    <m/>
    <m/>
    <m/>
    <m/>
    <m/>
    <m/>
    <m/>
    <m/>
    <x v="2"/>
    <m/>
    <m/>
    <m/>
    <m/>
    <n v="135791.58500000101"/>
    <n v="454225.264000002"/>
    <m/>
    <m/>
    <m/>
    <s v="Ja"/>
    <d v="2022-08-02T07:20:20"/>
    <s v="r.thijssen"/>
    <d v="2022-08-03T09:51:04"/>
    <s v="r.thijssen"/>
    <m/>
    <m/>
    <m/>
    <m/>
    <m/>
    <m/>
    <m/>
    <m/>
    <m/>
    <m/>
    <m/>
    <m/>
    <x v="1"/>
  </r>
  <r>
    <m/>
    <s v="BTZ.0506"/>
    <m/>
    <m/>
    <m/>
    <m/>
    <x v="19"/>
    <m/>
    <m/>
    <m/>
    <m/>
    <m/>
    <m/>
    <m/>
    <m/>
    <m/>
    <x v="2"/>
    <m/>
    <m/>
    <m/>
    <m/>
    <n v="135718.957000002"/>
    <n v="454240.43199999997"/>
    <m/>
    <m/>
    <m/>
    <s v="Ja"/>
    <d v="2022-08-02T07:20:20"/>
    <s v="r.thijssen"/>
    <d v="2022-08-03T09:51:04"/>
    <s v="r.thijssen"/>
    <m/>
    <m/>
    <m/>
    <m/>
    <m/>
    <m/>
    <m/>
    <m/>
    <m/>
    <m/>
    <m/>
    <m/>
    <x v="1"/>
  </r>
  <r>
    <m/>
    <s v="BTZ.0507"/>
    <m/>
    <m/>
    <m/>
    <m/>
    <x v="19"/>
    <m/>
    <m/>
    <m/>
    <m/>
    <m/>
    <m/>
    <m/>
    <m/>
    <m/>
    <x v="2"/>
    <m/>
    <m/>
    <m/>
    <m/>
    <n v="135718.91899999999"/>
    <n v="454241.71500000003"/>
    <m/>
    <m/>
    <m/>
    <s v="Ja"/>
    <d v="2022-08-02T07:20:20"/>
    <s v="r.thijssen"/>
    <d v="2022-08-03T09:51:04"/>
    <s v="r.thijssen"/>
    <m/>
    <m/>
    <m/>
    <m/>
    <m/>
    <m/>
    <m/>
    <m/>
    <m/>
    <m/>
    <m/>
    <m/>
    <x v="1"/>
  </r>
  <r>
    <m/>
    <s v="BTZ.0508"/>
    <m/>
    <m/>
    <m/>
    <m/>
    <x v="19"/>
    <m/>
    <m/>
    <m/>
    <m/>
    <m/>
    <m/>
    <m/>
    <m/>
    <m/>
    <x v="2"/>
    <m/>
    <m/>
    <m/>
    <m/>
    <n v="135706.38200000301"/>
    <n v="454244.390000001"/>
    <m/>
    <m/>
    <m/>
    <s v="Ja"/>
    <d v="2022-08-02T07:20:20"/>
    <s v="r.thijssen"/>
    <d v="2022-08-03T09:51:04"/>
    <s v="r.thijssen"/>
    <m/>
    <m/>
    <m/>
    <m/>
    <m/>
    <m/>
    <m/>
    <m/>
    <m/>
    <m/>
    <m/>
    <m/>
    <x v="1"/>
  </r>
  <r>
    <m/>
    <s v="BTZ.0509"/>
    <m/>
    <m/>
    <m/>
    <m/>
    <x v="19"/>
    <m/>
    <m/>
    <m/>
    <m/>
    <m/>
    <m/>
    <m/>
    <m/>
    <m/>
    <x v="2"/>
    <m/>
    <m/>
    <m/>
    <m/>
    <n v="135728.37000000101"/>
    <n v="454123.55600000202"/>
    <m/>
    <m/>
    <m/>
    <s v="Ja"/>
    <d v="2022-08-02T07:20:20"/>
    <s v="r.thijssen"/>
    <d v="2022-08-03T09:51:04"/>
    <s v="r.thijssen"/>
    <m/>
    <m/>
    <m/>
    <m/>
    <m/>
    <m/>
    <m/>
    <m/>
    <m/>
    <m/>
    <m/>
    <m/>
    <x v="1"/>
  </r>
  <r>
    <m/>
    <s v="BTZ.0510"/>
    <m/>
    <m/>
    <m/>
    <m/>
    <x v="19"/>
    <m/>
    <m/>
    <m/>
    <m/>
    <m/>
    <m/>
    <m/>
    <m/>
    <m/>
    <x v="2"/>
    <m/>
    <m/>
    <m/>
    <m/>
    <n v="135714.027000003"/>
    <n v="454131.88200000301"/>
    <m/>
    <m/>
    <m/>
    <s v="Ja"/>
    <d v="2022-08-02T07:20:20"/>
    <s v="r.thijssen"/>
    <d v="2022-08-03T09:51:04"/>
    <s v="r.thijssen"/>
    <m/>
    <m/>
    <m/>
    <m/>
    <m/>
    <m/>
    <m/>
    <m/>
    <m/>
    <m/>
    <m/>
    <m/>
    <x v="1"/>
  </r>
  <r>
    <m/>
    <s v="BTZ.0513"/>
    <m/>
    <m/>
    <m/>
    <m/>
    <x v="19"/>
    <m/>
    <m/>
    <m/>
    <m/>
    <m/>
    <m/>
    <m/>
    <m/>
    <m/>
    <x v="2"/>
    <m/>
    <m/>
    <m/>
    <m/>
    <n v="135734.437000003"/>
    <n v="454157.092"/>
    <m/>
    <m/>
    <m/>
    <s v="Ja"/>
    <d v="2022-08-02T07:20:20"/>
    <s v="r.thijssen"/>
    <d v="2022-08-03T09:51:04"/>
    <s v="r.thijssen"/>
    <m/>
    <m/>
    <m/>
    <m/>
    <m/>
    <m/>
    <m/>
    <m/>
    <m/>
    <m/>
    <m/>
    <m/>
    <x v="1"/>
  </r>
  <r>
    <m/>
    <s v="BTZ.0514"/>
    <m/>
    <m/>
    <m/>
    <m/>
    <x v="19"/>
    <m/>
    <m/>
    <m/>
    <m/>
    <m/>
    <m/>
    <m/>
    <m/>
    <m/>
    <x v="2"/>
    <m/>
    <m/>
    <m/>
    <m/>
    <n v="135738.31100000101"/>
    <n v="454158.47700000199"/>
    <m/>
    <m/>
    <m/>
    <s v="Ja"/>
    <d v="2022-08-02T07:20:20"/>
    <s v="r.thijssen"/>
    <d v="2022-08-03T09:51:04"/>
    <s v="r.thijssen"/>
    <m/>
    <m/>
    <m/>
    <m/>
    <m/>
    <m/>
    <m/>
    <m/>
    <m/>
    <m/>
    <m/>
    <m/>
    <x v="1"/>
  </r>
  <r>
    <m/>
    <s v="BTZ.0515"/>
    <m/>
    <m/>
    <m/>
    <m/>
    <x v="19"/>
    <m/>
    <m/>
    <m/>
    <m/>
    <m/>
    <m/>
    <m/>
    <m/>
    <m/>
    <x v="2"/>
    <m/>
    <m/>
    <m/>
    <m/>
    <n v="135741.215"/>
    <n v="454153.00700000301"/>
    <m/>
    <m/>
    <m/>
    <s v="Ja"/>
    <d v="2022-08-02T07:20:20"/>
    <s v="r.thijssen"/>
    <d v="2022-08-03T09:51:04"/>
    <s v="r.thijssen"/>
    <m/>
    <m/>
    <m/>
    <m/>
    <m/>
    <m/>
    <m/>
    <m/>
    <m/>
    <m/>
    <m/>
    <m/>
    <x v="1"/>
  </r>
  <r>
    <m/>
    <s v="BTZ.0516"/>
    <m/>
    <m/>
    <m/>
    <m/>
    <x v="19"/>
    <m/>
    <m/>
    <m/>
    <m/>
    <m/>
    <m/>
    <m/>
    <m/>
    <m/>
    <x v="2"/>
    <m/>
    <m/>
    <m/>
    <m/>
    <n v="135743.026000001"/>
    <n v="454157.98600000102"/>
    <m/>
    <m/>
    <m/>
    <s v="Ja"/>
    <d v="2022-08-02T07:20:20"/>
    <s v="r.thijssen"/>
    <d v="2022-08-03T09:51:04"/>
    <s v="r.thijssen"/>
    <m/>
    <m/>
    <m/>
    <m/>
    <m/>
    <m/>
    <m/>
    <m/>
    <m/>
    <m/>
    <m/>
    <m/>
    <x v="1"/>
  </r>
  <r>
    <m/>
    <s v="BTZ.0517"/>
    <m/>
    <m/>
    <m/>
    <m/>
    <x v="19"/>
    <m/>
    <m/>
    <m/>
    <m/>
    <m/>
    <m/>
    <m/>
    <m/>
    <m/>
    <x v="2"/>
    <m/>
    <m/>
    <m/>
    <m/>
    <n v="135735.104000002"/>
    <n v="454161.23100000201"/>
    <m/>
    <m/>
    <m/>
    <s v="Ja"/>
    <d v="2022-08-02T07:20:20"/>
    <s v="r.thijssen"/>
    <d v="2022-08-03T09:51:04"/>
    <s v="r.thijssen"/>
    <m/>
    <m/>
    <m/>
    <m/>
    <m/>
    <m/>
    <m/>
    <m/>
    <m/>
    <m/>
    <m/>
    <m/>
    <x v="1"/>
  </r>
  <r>
    <m/>
    <s v="BTZ.0518"/>
    <m/>
    <m/>
    <m/>
    <m/>
    <x v="19"/>
    <m/>
    <m/>
    <m/>
    <m/>
    <m/>
    <m/>
    <m/>
    <m/>
    <m/>
    <x v="2"/>
    <m/>
    <m/>
    <m/>
    <m/>
    <n v="135732.57700000299"/>
    <n v="454165.98400000099"/>
    <m/>
    <m/>
    <m/>
    <s v="Ja"/>
    <d v="2022-08-02T07:20:20"/>
    <s v="r.thijssen"/>
    <d v="2022-08-03T09:51:04"/>
    <s v="r.thijssen"/>
    <m/>
    <m/>
    <m/>
    <m/>
    <m/>
    <m/>
    <m/>
    <m/>
    <m/>
    <m/>
    <m/>
    <m/>
    <x v="1"/>
  </r>
  <r>
    <m/>
    <s v="BTZ.0519"/>
    <m/>
    <m/>
    <m/>
    <m/>
    <x v="19"/>
    <m/>
    <m/>
    <m/>
    <m/>
    <m/>
    <m/>
    <m/>
    <m/>
    <m/>
    <x v="2"/>
    <m/>
    <m/>
    <m/>
    <m/>
    <n v="135731.03000000099"/>
    <n v="454169.71900000097"/>
    <m/>
    <m/>
    <m/>
    <s v="Ja"/>
    <d v="2022-08-02T07:20:20"/>
    <s v="r.thijssen"/>
    <d v="2022-08-03T09:51:04"/>
    <s v="r.thijssen"/>
    <m/>
    <m/>
    <m/>
    <m/>
    <m/>
    <m/>
    <m/>
    <m/>
    <m/>
    <m/>
    <m/>
    <m/>
    <x v="1"/>
  </r>
  <r>
    <m/>
    <s v="BTZ.0520"/>
    <m/>
    <m/>
    <m/>
    <m/>
    <x v="19"/>
    <m/>
    <m/>
    <m/>
    <m/>
    <m/>
    <m/>
    <m/>
    <m/>
    <m/>
    <x v="2"/>
    <m/>
    <m/>
    <m/>
    <m/>
    <n v="135729.59600000101"/>
    <n v="454176.09400000097"/>
    <m/>
    <m/>
    <m/>
    <s v="Ja"/>
    <d v="2022-08-02T07:20:20"/>
    <s v="r.thijssen"/>
    <d v="2022-08-03T09:51:04"/>
    <s v="r.thijssen"/>
    <m/>
    <m/>
    <m/>
    <m/>
    <m/>
    <m/>
    <m/>
    <m/>
    <m/>
    <m/>
    <m/>
    <m/>
    <x v="1"/>
  </r>
  <r>
    <m/>
    <s v="BTZ.0521"/>
    <m/>
    <m/>
    <m/>
    <m/>
    <x v="19"/>
    <m/>
    <m/>
    <m/>
    <m/>
    <m/>
    <m/>
    <m/>
    <m/>
    <m/>
    <x v="2"/>
    <m/>
    <m/>
    <m/>
    <m/>
    <n v="135726.880000003"/>
    <n v="454182.88400000002"/>
    <m/>
    <m/>
    <m/>
    <s v="Ja"/>
    <d v="2022-08-02T07:20:20"/>
    <s v="r.thijssen"/>
    <d v="2022-08-03T09:51:04"/>
    <s v="r.thijssen"/>
    <m/>
    <m/>
    <m/>
    <m/>
    <m/>
    <m/>
    <m/>
    <m/>
    <m/>
    <m/>
    <m/>
    <m/>
    <x v="1"/>
  </r>
  <r>
    <m/>
    <s v="BTZ.0522"/>
    <m/>
    <m/>
    <m/>
    <m/>
    <x v="19"/>
    <m/>
    <m/>
    <m/>
    <m/>
    <m/>
    <m/>
    <m/>
    <m/>
    <m/>
    <x v="2"/>
    <m/>
    <m/>
    <m/>
    <m/>
    <n v="135724.353"/>
    <n v="454180.13000000297"/>
    <m/>
    <m/>
    <m/>
    <s v="Ja"/>
    <d v="2022-08-02T07:20:20"/>
    <s v="r.thijssen"/>
    <d v="2022-08-03T09:51:04"/>
    <s v="r.thijssen"/>
    <m/>
    <m/>
    <m/>
    <m/>
    <m/>
    <m/>
    <m/>
    <m/>
    <m/>
    <m/>
    <m/>
    <m/>
    <x v="1"/>
  </r>
  <r>
    <m/>
    <s v="BTZ.0523"/>
    <m/>
    <m/>
    <m/>
    <m/>
    <x v="19"/>
    <m/>
    <m/>
    <m/>
    <m/>
    <m/>
    <m/>
    <m/>
    <m/>
    <m/>
    <x v="2"/>
    <m/>
    <m/>
    <m/>
    <m/>
    <n v="135726.69200000199"/>
    <n v="454174.13200000301"/>
    <m/>
    <m/>
    <m/>
    <s v="Ja"/>
    <d v="2022-08-02T07:20:20"/>
    <s v="r.thijssen"/>
    <d v="2022-08-03T09:51:04"/>
    <s v="r.thijssen"/>
    <m/>
    <m/>
    <m/>
    <m/>
    <m/>
    <m/>
    <m/>
    <m/>
    <m/>
    <m/>
    <m/>
    <m/>
    <x v="1"/>
  </r>
  <r>
    <m/>
    <s v="BTZ.0524"/>
    <m/>
    <m/>
    <m/>
    <m/>
    <x v="19"/>
    <m/>
    <m/>
    <m/>
    <m/>
    <m/>
    <m/>
    <m/>
    <m/>
    <m/>
    <x v="2"/>
    <m/>
    <m/>
    <m/>
    <m/>
    <n v="135729.55900000001"/>
    <n v="454166.286000002"/>
    <m/>
    <m/>
    <m/>
    <s v="Ja"/>
    <d v="2022-08-02T07:20:20"/>
    <s v="r.thijssen"/>
    <d v="2022-08-03T09:51:04"/>
    <s v="r.thijssen"/>
    <m/>
    <m/>
    <m/>
    <m/>
    <m/>
    <m/>
    <m/>
    <m/>
    <m/>
    <m/>
    <m/>
    <m/>
    <x v="1"/>
  </r>
  <r>
    <m/>
    <s v="BTZ.0525"/>
    <m/>
    <m/>
    <m/>
    <m/>
    <x v="19"/>
    <m/>
    <m/>
    <m/>
    <m/>
    <m/>
    <m/>
    <m/>
    <m/>
    <m/>
    <x v="2"/>
    <m/>
    <m/>
    <m/>
    <m/>
    <n v="135731.29399999999"/>
    <n v="454161.94700000098"/>
    <m/>
    <m/>
    <m/>
    <s v="Ja"/>
    <d v="2022-08-02T07:20:20"/>
    <s v="r.thijssen"/>
    <d v="2022-08-03T09:51:04"/>
    <s v="r.thijssen"/>
    <m/>
    <m/>
    <m/>
    <m/>
    <m/>
    <m/>
    <m/>
    <m/>
    <m/>
    <m/>
    <m/>
    <m/>
    <x v="1"/>
  </r>
  <r>
    <m/>
    <s v="BTZ.0526"/>
    <m/>
    <m/>
    <m/>
    <m/>
    <x v="19"/>
    <m/>
    <m/>
    <m/>
    <m/>
    <m/>
    <m/>
    <m/>
    <m/>
    <m/>
    <x v="2"/>
    <m/>
    <m/>
    <m/>
    <m/>
    <n v="135721.637000002"/>
    <n v="454179.301000003"/>
    <m/>
    <m/>
    <m/>
    <s v="Ja"/>
    <d v="2022-08-02T07:20:20"/>
    <s v="r.thijssen"/>
    <d v="2022-08-03T09:51:04"/>
    <s v="r.thijssen"/>
    <m/>
    <m/>
    <m/>
    <m/>
    <m/>
    <m/>
    <m/>
    <m/>
    <m/>
    <m/>
    <m/>
    <m/>
    <x v="1"/>
  </r>
  <r>
    <m/>
    <s v="BTZ.0527"/>
    <m/>
    <m/>
    <m/>
    <m/>
    <x v="19"/>
    <m/>
    <m/>
    <m/>
    <m/>
    <m/>
    <m/>
    <m/>
    <m/>
    <m/>
    <x v="2"/>
    <m/>
    <m/>
    <m/>
    <m/>
    <n v="135742.446000002"/>
    <n v="454148.647"/>
    <m/>
    <m/>
    <m/>
    <s v="Ja"/>
    <d v="2022-08-02T07:20:20"/>
    <s v="r.thijssen"/>
    <d v="2022-08-03T09:51:04"/>
    <s v="r.thijssen"/>
    <m/>
    <m/>
    <m/>
    <m/>
    <m/>
    <m/>
    <m/>
    <m/>
    <m/>
    <m/>
    <m/>
    <m/>
    <x v="1"/>
  </r>
  <r>
    <m/>
    <s v="BTZ.0528"/>
    <m/>
    <m/>
    <m/>
    <m/>
    <x v="19"/>
    <m/>
    <m/>
    <m/>
    <m/>
    <m/>
    <m/>
    <m/>
    <m/>
    <m/>
    <x v="2"/>
    <m/>
    <m/>
    <m/>
    <m/>
    <n v="135742.672000002"/>
    <n v="454146.83600000298"/>
    <m/>
    <m/>
    <m/>
    <s v="Ja"/>
    <d v="2022-08-02T07:20:20"/>
    <s v="r.thijssen"/>
    <d v="2022-08-03T09:51:04"/>
    <s v="r.thijssen"/>
    <m/>
    <m/>
    <m/>
    <m/>
    <m/>
    <m/>
    <m/>
    <m/>
    <m/>
    <m/>
    <m/>
    <m/>
    <x v="1"/>
  </r>
  <r>
    <m/>
    <s v="BTZ.0529"/>
    <m/>
    <m/>
    <m/>
    <m/>
    <x v="19"/>
    <m/>
    <m/>
    <m/>
    <m/>
    <m/>
    <m/>
    <m/>
    <m/>
    <m/>
    <x v="2"/>
    <m/>
    <m/>
    <m/>
    <m/>
    <n v="135742.59700000301"/>
    <n v="454145.025000002"/>
    <m/>
    <m/>
    <m/>
    <s v="Ja"/>
    <d v="2022-08-02T07:20:20"/>
    <s v="r.thijssen"/>
    <d v="2022-08-03T09:51:04"/>
    <s v="r.thijssen"/>
    <m/>
    <m/>
    <m/>
    <m/>
    <m/>
    <m/>
    <m/>
    <m/>
    <m/>
    <m/>
    <m/>
    <m/>
    <x v="1"/>
  </r>
  <r>
    <m/>
    <s v="TN_2_1"/>
    <m/>
    <m/>
    <m/>
    <m/>
    <x v="19"/>
    <m/>
    <m/>
    <m/>
    <m/>
    <m/>
    <m/>
    <m/>
    <m/>
    <m/>
    <x v="2"/>
    <m/>
    <m/>
    <m/>
    <m/>
    <n v="136110.82"/>
    <n v="453590.69999999902"/>
    <m/>
    <m/>
    <m/>
    <m/>
    <d v="2022-08-02T07:20:20"/>
    <s v="r.thijssen"/>
    <d v="2022-08-03T09:51:04"/>
    <s v="r.thijssen"/>
    <m/>
    <m/>
    <m/>
    <m/>
    <m/>
    <m/>
    <m/>
    <m/>
    <m/>
    <m/>
    <m/>
    <m/>
    <x v="1"/>
  </r>
  <r>
    <m/>
    <s v="TN_2_2"/>
    <m/>
    <m/>
    <m/>
    <m/>
    <x v="19"/>
    <m/>
    <m/>
    <m/>
    <m/>
    <m/>
    <m/>
    <m/>
    <m/>
    <m/>
    <x v="2"/>
    <m/>
    <m/>
    <m/>
    <m/>
    <n v="136107.03000000099"/>
    <n v="453576.03000000102"/>
    <m/>
    <m/>
    <m/>
    <m/>
    <d v="2022-08-02T07:20:20"/>
    <s v="r.thijssen"/>
    <d v="2022-08-03T09:51:04"/>
    <s v="r.thijssen"/>
    <m/>
    <m/>
    <m/>
    <m/>
    <m/>
    <m/>
    <m/>
    <m/>
    <m/>
    <m/>
    <m/>
    <m/>
    <x v="1"/>
  </r>
  <r>
    <m/>
    <s v="TN_2_3"/>
    <m/>
    <m/>
    <m/>
    <m/>
    <x v="19"/>
    <m/>
    <m/>
    <m/>
    <m/>
    <m/>
    <m/>
    <m/>
    <m/>
    <m/>
    <x v="2"/>
    <m/>
    <m/>
    <m/>
    <m/>
    <n v="136113.53999999899"/>
    <n v="453567.30000000098"/>
    <m/>
    <m/>
    <m/>
    <m/>
    <d v="2022-08-02T07:20:20"/>
    <s v="r.thijssen"/>
    <d v="2022-08-03T09:51:04"/>
    <s v="r.thijssen"/>
    <m/>
    <m/>
    <m/>
    <m/>
    <m/>
    <m/>
    <m/>
    <m/>
    <m/>
    <m/>
    <m/>
    <m/>
    <x v="1"/>
  </r>
  <r>
    <m/>
    <s v="TN_2_4"/>
    <m/>
    <m/>
    <m/>
    <m/>
    <x v="19"/>
    <m/>
    <m/>
    <m/>
    <m/>
    <m/>
    <m/>
    <m/>
    <m/>
    <m/>
    <x v="2"/>
    <m/>
    <m/>
    <m/>
    <m/>
    <n v="136116.62999999899"/>
    <n v="453576.96999999898"/>
    <m/>
    <m/>
    <m/>
    <m/>
    <d v="2022-08-02T07:20:20"/>
    <s v="r.thijssen"/>
    <d v="2022-08-03T09:51:04"/>
    <s v="r.thijssen"/>
    <m/>
    <m/>
    <m/>
    <m/>
    <m/>
    <m/>
    <m/>
    <m/>
    <m/>
    <m/>
    <m/>
    <m/>
    <x v="1"/>
  </r>
  <r>
    <m/>
    <s v="TN_2_5"/>
    <m/>
    <m/>
    <m/>
    <m/>
    <x v="19"/>
    <m/>
    <m/>
    <m/>
    <m/>
    <m/>
    <m/>
    <m/>
    <m/>
    <m/>
    <x v="2"/>
    <m/>
    <m/>
    <m/>
    <m/>
    <n v="136116.140000001"/>
    <n v="453580.37000000098"/>
    <m/>
    <m/>
    <m/>
    <m/>
    <d v="2022-08-02T07:20:20"/>
    <s v="r.thijssen"/>
    <d v="2022-08-03T09:51:04"/>
    <s v="r.thijssen"/>
    <m/>
    <m/>
    <m/>
    <m/>
    <m/>
    <m/>
    <m/>
    <m/>
    <m/>
    <m/>
    <m/>
    <m/>
    <x v="1"/>
  </r>
  <r>
    <m/>
    <s v="TN_2_6"/>
    <m/>
    <m/>
    <m/>
    <m/>
    <x v="19"/>
    <m/>
    <m/>
    <m/>
    <m/>
    <m/>
    <m/>
    <m/>
    <m/>
    <m/>
    <x v="2"/>
    <m/>
    <m/>
    <m/>
    <m/>
    <n v="136123.120900001"/>
    <n v="453576.13380000001"/>
    <m/>
    <m/>
    <m/>
    <m/>
    <d v="2022-08-02T07:20:20"/>
    <s v="r.thijssen"/>
    <d v="2022-08-03T09:51:04"/>
    <s v="r.thijssen"/>
    <m/>
    <m/>
    <m/>
    <m/>
    <m/>
    <m/>
    <m/>
    <m/>
    <m/>
    <m/>
    <m/>
    <m/>
    <x v="1"/>
  </r>
  <r>
    <m/>
    <s v="TN_2_7"/>
    <m/>
    <m/>
    <m/>
    <m/>
    <x v="19"/>
    <m/>
    <m/>
    <m/>
    <m/>
    <m/>
    <m/>
    <m/>
    <m/>
    <m/>
    <x v="2"/>
    <m/>
    <m/>
    <m/>
    <m/>
    <n v="136125.05999999901"/>
    <n v="453563"/>
    <m/>
    <m/>
    <m/>
    <m/>
    <d v="2022-08-02T07:20:20"/>
    <s v="r.thijssen"/>
    <d v="2022-08-03T09:51:04"/>
    <s v="r.thijssen"/>
    <m/>
    <m/>
    <m/>
    <m/>
    <m/>
    <m/>
    <m/>
    <m/>
    <m/>
    <m/>
    <m/>
    <m/>
    <x v="1"/>
  </r>
  <r>
    <m/>
    <s v="TN_2_8"/>
    <m/>
    <m/>
    <m/>
    <m/>
    <x v="19"/>
    <m/>
    <m/>
    <m/>
    <m/>
    <m/>
    <m/>
    <m/>
    <m/>
    <m/>
    <x v="2"/>
    <m/>
    <m/>
    <m/>
    <m/>
    <n v="136123.78999999899"/>
    <n v="453553.32999999798"/>
    <m/>
    <m/>
    <m/>
    <m/>
    <d v="2022-08-02T07:20:20"/>
    <s v="r.thijssen"/>
    <d v="2022-08-03T09:51:04"/>
    <s v="r.thijssen"/>
    <m/>
    <m/>
    <m/>
    <m/>
    <m/>
    <m/>
    <m/>
    <m/>
    <m/>
    <m/>
    <m/>
    <m/>
    <x v="1"/>
  </r>
  <r>
    <m/>
    <s v="TN_2_9"/>
    <m/>
    <m/>
    <m/>
    <m/>
    <x v="19"/>
    <m/>
    <m/>
    <m/>
    <m/>
    <m/>
    <m/>
    <m/>
    <m/>
    <m/>
    <x v="2"/>
    <m/>
    <m/>
    <m/>
    <m/>
    <n v="136110.62000000101"/>
    <n v="453552.05999999901"/>
    <m/>
    <m/>
    <m/>
    <m/>
    <d v="2022-08-02T07:20:20"/>
    <s v="r.thijssen"/>
    <d v="2022-08-03T09:51:04"/>
    <s v="r.thijssen"/>
    <m/>
    <m/>
    <m/>
    <m/>
    <m/>
    <m/>
    <m/>
    <m/>
    <m/>
    <m/>
    <m/>
    <m/>
    <x v="1"/>
  </r>
  <r>
    <m/>
    <s v="TN_2_10"/>
    <m/>
    <m/>
    <m/>
    <m/>
    <x v="19"/>
    <m/>
    <m/>
    <m/>
    <m/>
    <m/>
    <m/>
    <m/>
    <m/>
    <m/>
    <x v="2"/>
    <m/>
    <m/>
    <m/>
    <m/>
    <n v="136117.67000000199"/>
    <n v="453542.55000000098"/>
    <m/>
    <m/>
    <m/>
    <m/>
    <d v="2022-08-02T07:20:20"/>
    <s v="r.thijssen"/>
    <d v="2022-08-03T09:51:04"/>
    <s v="r.thijssen"/>
    <m/>
    <m/>
    <m/>
    <m/>
    <m/>
    <m/>
    <m/>
    <m/>
    <m/>
    <m/>
    <m/>
    <m/>
    <x v="1"/>
  </r>
  <r>
    <m/>
    <s v="TN_2_11"/>
    <m/>
    <m/>
    <m/>
    <m/>
    <x v="19"/>
    <m/>
    <m/>
    <m/>
    <m/>
    <m/>
    <m/>
    <m/>
    <m/>
    <m/>
    <x v="2"/>
    <m/>
    <m/>
    <m/>
    <m/>
    <n v="136122.12999999899"/>
    <n v="453531.23999999801"/>
    <m/>
    <m/>
    <m/>
    <m/>
    <d v="2022-08-02T07:20:20"/>
    <s v="r.thijssen"/>
    <d v="2022-08-03T09:51:04"/>
    <s v="r.thijssen"/>
    <m/>
    <m/>
    <m/>
    <m/>
    <m/>
    <m/>
    <m/>
    <m/>
    <m/>
    <m/>
    <m/>
    <m/>
    <x v="1"/>
  </r>
  <r>
    <m/>
    <s v="TN_2_12"/>
    <m/>
    <m/>
    <m/>
    <m/>
    <x v="19"/>
    <m/>
    <m/>
    <m/>
    <m/>
    <m/>
    <m/>
    <m/>
    <m/>
    <m/>
    <x v="2"/>
    <m/>
    <m/>
    <m/>
    <m/>
    <n v="136036.48019999999"/>
    <n v="454031.01669999998"/>
    <m/>
    <m/>
    <m/>
    <m/>
    <d v="2022-08-02T07:20:20"/>
    <s v="r.thijssen"/>
    <d v="2022-08-03T09:51:04"/>
    <s v="r.thijssen"/>
    <m/>
    <m/>
    <m/>
    <m/>
    <m/>
    <m/>
    <m/>
    <m/>
    <m/>
    <m/>
    <m/>
    <m/>
    <x v="1"/>
  </r>
  <r>
    <m/>
    <s v="TN_2_13"/>
    <m/>
    <m/>
    <m/>
    <m/>
    <x v="19"/>
    <m/>
    <m/>
    <m/>
    <m/>
    <m/>
    <m/>
    <m/>
    <m/>
    <m/>
    <x v="2"/>
    <m/>
    <m/>
    <m/>
    <m/>
    <n v="136033.07140000199"/>
    <n v="454054.95620000002"/>
    <m/>
    <m/>
    <m/>
    <m/>
    <d v="2022-08-02T07:20:20"/>
    <s v="r.thijssen"/>
    <d v="2022-08-03T09:51:04"/>
    <s v="r.thijssen"/>
    <m/>
    <m/>
    <m/>
    <m/>
    <m/>
    <m/>
    <m/>
    <m/>
    <m/>
    <m/>
    <m/>
    <m/>
    <x v="1"/>
  </r>
  <r>
    <m/>
    <s v="TN_2_14"/>
    <m/>
    <m/>
    <m/>
    <m/>
    <x v="19"/>
    <m/>
    <m/>
    <m/>
    <m/>
    <m/>
    <m/>
    <m/>
    <m/>
    <m/>
    <x v="2"/>
    <m/>
    <m/>
    <m/>
    <m/>
    <n v="136030.19819999899"/>
    <n v="454071.31160000002"/>
    <m/>
    <m/>
    <m/>
    <s v="Ja"/>
    <d v="2022-08-02T07:20:20"/>
    <s v="r.thijssen"/>
    <d v="2022-08-03T09:51:04"/>
    <s v="r.thijssen"/>
    <m/>
    <m/>
    <m/>
    <m/>
    <m/>
    <m/>
    <m/>
    <m/>
    <m/>
    <m/>
    <m/>
    <m/>
    <x v="1"/>
  </r>
  <r>
    <m/>
    <s v="TN_2_15"/>
    <m/>
    <m/>
    <m/>
    <m/>
    <x v="19"/>
    <m/>
    <m/>
    <m/>
    <m/>
    <m/>
    <m/>
    <m/>
    <m/>
    <m/>
    <x v="2"/>
    <m/>
    <m/>
    <m/>
    <m/>
    <n v="136027.86140000101"/>
    <n v="454086.51399999898"/>
    <m/>
    <m/>
    <m/>
    <m/>
    <d v="2022-08-02T07:20:20"/>
    <s v="r.thijssen"/>
    <d v="2022-08-03T09:51:04"/>
    <s v="r.thijssen"/>
    <m/>
    <m/>
    <m/>
    <m/>
    <m/>
    <m/>
    <m/>
    <m/>
    <m/>
    <m/>
    <m/>
    <m/>
    <x v="1"/>
  </r>
  <r>
    <m/>
    <s v="TN_2_16"/>
    <m/>
    <m/>
    <m/>
    <m/>
    <x v="19"/>
    <m/>
    <m/>
    <m/>
    <m/>
    <m/>
    <m/>
    <m/>
    <m/>
    <m/>
    <x v="2"/>
    <m/>
    <m/>
    <m/>
    <m/>
    <n v="136025.46680000101"/>
    <n v="454080.03530000203"/>
    <m/>
    <m/>
    <m/>
    <m/>
    <d v="2022-08-02T07:20:20"/>
    <s v="r.thijssen"/>
    <d v="2022-08-03T09:51:04"/>
    <s v="r.thijssen"/>
    <m/>
    <m/>
    <m/>
    <m/>
    <m/>
    <m/>
    <m/>
    <m/>
    <m/>
    <m/>
    <m/>
    <m/>
    <x v="1"/>
  </r>
  <r>
    <m/>
    <s v="TN_2_17"/>
    <m/>
    <m/>
    <m/>
    <m/>
    <x v="19"/>
    <m/>
    <m/>
    <m/>
    <m/>
    <m/>
    <m/>
    <m/>
    <m/>
    <m/>
    <x v="2"/>
    <m/>
    <m/>
    <m/>
    <m/>
    <n v="136024.66200000001"/>
    <n v="454084.43320000201"/>
    <m/>
    <m/>
    <m/>
    <m/>
    <d v="2022-08-02T07:20:20"/>
    <s v="r.thijssen"/>
    <d v="2022-08-03T09:51:04"/>
    <s v="r.thijssen"/>
    <m/>
    <m/>
    <m/>
    <m/>
    <m/>
    <m/>
    <m/>
    <m/>
    <m/>
    <m/>
    <m/>
    <m/>
    <x v="1"/>
  </r>
  <r>
    <m/>
    <s v="TN_2_18"/>
    <m/>
    <m/>
    <m/>
    <m/>
    <x v="19"/>
    <m/>
    <m/>
    <m/>
    <m/>
    <m/>
    <m/>
    <m/>
    <m/>
    <m/>
    <x v="2"/>
    <m/>
    <m/>
    <m/>
    <m/>
    <n v="136024.345100001"/>
    <n v="454085.98270000098"/>
    <m/>
    <m/>
    <m/>
    <m/>
    <d v="2022-08-02T07:20:20"/>
    <s v="r.thijssen"/>
    <d v="2022-08-03T09:51:04"/>
    <s v="r.thijssen"/>
    <m/>
    <m/>
    <m/>
    <m/>
    <m/>
    <m/>
    <m/>
    <m/>
    <m/>
    <m/>
    <m/>
    <m/>
    <x v="1"/>
  </r>
  <r>
    <m/>
    <s v="TN_2_19"/>
    <m/>
    <m/>
    <m/>
    <m/>
    <x v="19"/>
    <m/>
    <m/>
    <m/>
    <m/>
    <m/>
    <m/>
    <m/>
    <m/>
    <m/>
    <x v="2"/>
    <m/>
    <m/>
    <m/>
    <m/>
    <n v="136023.84829999899"/>
    <n v="454088.864"/>
    <m/>
    <m/>
    <m/>
    <m/>
    <d v="2022-08-02T07:20:20"/>
    <s v="r.thijssen"/>
    <d v="2022-08-03T09:51:04"/>
    <s v="r.thijssen"/>
    <m/>
    <m/>
    <m/>
    <m/>
    <m/>
    <m/>
    <m/>
    <m/>
    <m/>
    <m/>
    <m/>
    <m/>
    <x v="1"/>
  </r>
  <r>
    <m/>
    <s v="TN_2_20"/>
    <m/>
    <m/>
    <m/>
    <m/>
    <x v="19"/>
    <m/>
    <m/>
    <m/>
    <m/>
    <m/>
    <m/>
    <m/>
    <m/>
    <m/>
    <x v="2"/>
    <m/>
    <m/>
    <m/>
    <m/>
    <n v="136017.94999999899"/>
    <n v="454095.96000000101"/>
    <m/>
    <m/>
    <m/>
    <m/>
    <d v="2022-08-02T07:20:20"/>
    <s v="r.thijssen"/>
    <d v="2022-08-03T09:51:04"/>
    <s v="r.thijssen"/>
    <m/>
    <m/>
    <m/>
    <m/>
    <m/>
    <m/>
    <m/>
    <m/>
    <m/>
    <m/>
    <m/>
    <m/>
    <x v="1"/>
  </r>
  <r>
    <m/>
    <s v="TN_2_21"/>
    <m/>
    <m/>
    <m/>
    <m/>
    <x v="19"/>
    <m/>
    <m/>
    <m/>
    <m/>
    <m/>
    <m/>
    <m/>
    <m/>
    <m/>
    <x v="2"/>
    <m/>
    <m/>
    <m/>
    <m/>
    <n v="136017.82999999801"/>
    <n v="454098.05999999901"/>
    <m/>
    <m/>
    <m/>
    <m/>
    <d v="2022-08-02T07:20:20"/>
    <s v="r.thijssen"/>
    <d v="2022-08-03T09:51:04"/>
    <s v="r.thijssen"/>
    <m/>
    <m/>
    <m/>
    <m/>
    <m/>
    <m/>
    <m/>
    <m/>
    <m/>
    <m/>
    <m/>
    <m/>
    <x v="1"/>
  </r>
  <r>
    <m/>
    <s v="TN_2_22"/>
    <m/>
    <m/>
    <m/>
    <m/>
    <x v="19"/>
    <m/>
    <m/>
    <m/>
    <m/>
    <m/>
    <m/>
    <m/>
    <m/>
    <m/>
    <x v="2"/>
    <m/>
    <m/>
    <m/>
    <m/>
    <n v="136042.42289999899"/>
    <n v="454099.79170000198"/>
    <m/>
    <m/>
    <m/>
    <m/>
    <d v="2022-08-02T07:20:20"/>
    <s v="r.thijssen"/>
    <d v="2022-08-03T09:51:04"/>
    <s v="r.thijssen"/>
    <m/>
    <m/>
    <m/>
    <m/>
    <m/>
    <m/>
    <m/>
    <m/>
    <m/>
    <m/>
    <m/>
    <m/>
    <x v="1"/>
  </r>
  <r>
    <m/>
    <s v="TN_2_23"/>
    <m/>
    <m/>
    <m/>
    <m/>
    <x v="19"/>
    <m/>
    <m/>
    <m/>
    <m/>
    <m/>
    <m/>
    <m/>
    <m/>
    <m/>
    <x v="2"/>
    <m/>
    <m/>
    <m/>
    <m/>
    <n v="136037.50629999899"/>
    <n v="454092.68129999901"/>
    <m/>
    <m/>
    <m/>
    <m/>
    <d v="2022-08-02T07:20:20"/>
    <s v="r.thijssen"/>
    <d v="2022-08-03T09:51:04"/>
    <s v="r.thijssen"/>
    <m/>
    <m/>
    <m/>
    <m/>
    <m/>
    <m/>
    <m/>
    <m/>
    <m/>
    <m/>
    <m/>
    <m/>
    <x v="1"/>
  </r>
  <r>
    <m/>
    <s v="TN_2_24"/>
    <m/>
    <m/>
    <m/>
    <m/>
    <x v="19"/>
    <m/>
    <m/>
    <m/>
    <m/>
    <m/>
    <m/>
    <m/>
    <m/>
    <m/>
    <x v="2"/>
    <m/>
    <m/>
    <m/>
    <m/>
    <n v="136044.11760000099"/>
    <n v="454088.79549999902"/>
    <m/>
    <m/>
    <m/>
    <m/>
    <d v="2022-08-02T07:20:20"/>
    <s v="r.thijssen"/>
    <d v="2022-08-03T09:51:04"/>
    <s v="r.thijssen"/>
    <m/>
    <m/>
    <m/>
    <m/>
    <m/>
    <m/>
    <m/>
    <m/>
    <m/>
    <m/>
    <m/>
    <m/>
    <x v="1"/>
  </r>
  <r>
    <m/>
    <s v="TN_2_25"/>
    <m/>
    <m/>
    <m/>
    <m/>
    <x v="19"/>
    <m/>
    <m/>
    <m/>
    <m/>
    <m/>
    <m/>
    <m/>
    <m/>
    <m/>
    <x v="2"/>
    <m/>
    <m/>
    <m/>
    <m/>
    <n v="136039.28240000099"/>
    <n v="454081.70819999999"/>
    <m/>
    <m/>
    <m/>
    <m/>
    <d v="2022-08-02T07:20:20"/>
    <s v="r.thijssen"/>
    <d v="2022-08-03T09:51:04"/>
    <s v="r.thijssen"/>
    <m/>
    <m/>
    <m/>
    <m/>
    <m/>
    <m/>
    <m/>
    <m/>
    <m/>
    <m/>
    <m/>
    <m/>
    <x v="1"/>
  </r>
  <r>
    <m/>
    <s v="TN_2_26"/>
    <m/>
    <m/>
    <m/>
    <m/>
    <x v="19"/>
    <m/>
    <m/>
    <m/>
    <m/>
    <m/>
    <m/>
    <m/>
    <m/>
    <m/>
    <x v="2"/>
    <m/>
    <m/>
    <m/>
    <m/>
    <n v="136045.648699999"/>
    <n v="454078.78119999898"/>
    <m/>
    <m/>
    <m/>
    <m/>
    <d v="2022-08-02T07:20:20"/>
    <s v="r.thijssen"/>
    <d v="2022-08-03T09:51:04"/>
    <s v="r.thijssen"/>
    <m/>
    <m/>
    <m/>
    <m/>
    <m/>
    <m/>
    <m/>
    <m/>
    <m/>
    <m/>
    <m/>
    <m/>
    <x v="1"/>
  </r>
  <r>
    <m/>
    <s v="TN_2_27"/>
    <m/>
    <m/>
    <m/>
    <m/>
    <x v="19"/>
    <m/>
    <m/>
    <m/>
    <m/>
    <m/>
    <m/>
    <m/>
    <m/>
    <m/>
    <x v="2"/>
    <m/>
    <m/>
    <m/>
    <m/>
    <n v="136040.33949999901"/>
    <n v="454064.772"/>
    <m/>
    <m/>
    <m/>
    <m/>
    <d v="2022-08-02T07:20:20"/>
    <s v="r.thijssen"/>
    <d v="2022-08-03T09:51:04"/>
    <s v="r.thijssen"/>
    <m/>
    <m/>
    <m/>
    <m/>
    <m/>
    <m/>
    <m/>
    <m/>
    <m/>
    <m/>
    <m/>
    <m/>
    <x v="1"/>
  </r>
  <r>
    <m/>
    <s v="TN_2_28"/>
    <m/>
    <m/>
    <m/>
    <m/>
    <x v="19"/>
    <m/>
    <m/>
    <m/>
    <m/>
    <m/>
    <m/>
    <m/>
    <m/>
    <m/>
    <x v="2"/>
    <m/>
    <m/>
    <m/>
    <m/>
    <n v="136030.855300002"/>
    <n v="454042.86690000101"/>
    <m/>
    <m/>
    <m/>
    <m/>
    <d v="2022-08-02T07:20:20"/>
    <s v="r.thijssen"/>
    <d v="2022-08-03T09:51:04"/>
    <s v="r.thijssen"/>
    <m/>
    <m/>
    <m/>
    <m/>
    <m/>
    <m/>
    <m/>
    <m/>
    <m/>
    <m/>
    <m/>
    <m/>
    <x v="1"/>
  </r>
  <r>
    <m/>
    <s v="TN_2_29"/>
    <m/>
    <m/>
    <m/>
    <m/>
    <x v="19"/>
    <m/>
    <m/>
    <m/>
    <m/>
    <m/>
    <m/>
    <m/>
    <m/>
    <m/>
    <x v="2"/>
    <m/>
    <m/>
    <m/>
    <m/>
    <n v="136022.92220000201"/>
    <n v="454054.078600001"/>
    <m/>
    <m/>
    <m/>
    <m/>
    <d v="2022-08-02T07:20:20"/>
    <s v="r.thijssen"/>
    <d v="2022-08-03T09:51:04"/>
    <s v="r.thijssen"/>
    <m/>
    <m/>
    <m/>
    <m/>
    <m/>
    <m/>
    <m/>
    <m/>
    <m/>
    <m/>
    <m/>
    <m/>
    <x v="1"/>
  </r>
  <r>
    <m/>
    <s v="TN_2_30"/>
    <m/>
    <m/>
    <m/>
    <m/>
    <x v="19"/>
    <m/>
    <m/>
    <m/>
    <m/>
    <m/>
    <m/>
    <m/>
    <m/>
    <m/>
    <x v="2"/>
    <m/>
    <m/>
    <m/>
    <m/>
    <n v="136050.34969999999"/>
    <n v="454047.84950000001"/>
    <m/>
    <m/>
    <m/>
    <m/>
    <d v="2022-08-02T07:20:20"/>
    <s v="r.thijssen"/>
    <d v="2022-08-03T09:51:04"/>
    <s v="r.thijssen"/>
    <m/>
    <m/>
    <m/>
    <m/>
    <m/>
    <m/>
    <m/>
    <m/>
    <m/>
    <m/>
    <m/>
    <m/>
    <x v="1"/>
  </r>
  <r>
    <m/>
    <s v="TN_2_31"/>
    <m/>
    <m/>
    <m/>
    <m/>
    <x v="19"/>
    <m/>
    <m/>
    <m/>
    <m/>
    <m/>
    <m/>
    <m/>
    <m/>
    <m/>
    <x v="2"/>
    <m/>
    <m/>
    <m/>
    <m/>
    <n v="136044.0165"/>
    <n v="454045.73259999999"/>
    <m/>
    <m/>
    <m/>
    <m/>
    <d v="2022-08-02T07:20:20"/>
    <s v="r.thijssen"/>
    <d v="2022-08-03T09:51:04"/>
    <s v="r.thijssen"/>
    <m/>
    <m/>
    <m/>
    <m/>
    <m/>
    <m/>
    <m/>
    <m/>
    <m/>
    <m/>
    <m/>
    <m/>
    <x v="1"/>
  </r>
  <r>
    <m/>
    <s v="TN_2_32"/>
    <m/>
    <m/>
    <m/>
    <m/>
    <x v="19"/>
    <m/>
    <m/>
    <m/>
    <m/>
    <m/>
    <m/>
    <m/>
    <m/>
    <m/>
    <x v="2"/>
    <m/>
    <m/>
    <m/>
    <m/>
    <n v="136046.564199999"/>
    <n v="454057.30620000098"/>
    <m/>
    <m/>
    <m/>
    <m/>
    <d v="2022-08-02T07:20:20"/>
    <s v="r.thijssen"/>
    <d v="2022-08-03T09:51:04"/>
    <s v="r.thijssen"/>
    <m/>
    <m/>
    <m/>
    <m/>
    <m/>
    <m/>
    <m/>
    <m/>
    <m/>
    <m/>
    <m/>
    <m/>
    <x v="1"/>
  </r>
  <r>
    <m/>
    <s v="TN_2_33"/>
    <m/>
    <m/>
    <m/>
    <m/>
    <x v="19"/>
    <m/>
    <m/>
    <m/>
    <m/>
    <m/>
    <m/>
    <m/>
    <m/>
    <m/>
    <x v="2"/>
    <m/>
    <m/>
    <m/>
    <m/>
    <n v="136046.87999999899"/>
    <n v="454027.05349999998"/>
    <m/>
    <m/>
    <m/>
    <m/>
    <d v="2022-08-02T07:20:20"/>
    <s v="r.thijssen"/>
    <d v="2022-08-03T09:51:04"/>
    <s v="r.thijssen"/>
    <m/>
    <m/>
    <m/>
    <m/>
    <m/>
    <m/>
    <m/>
    <m/>
    <m/>
    <m/>
    <m/>
    <m/>
    <x v="1"/>
  </r>
  <r>
    <n v="2426"/>
    <s v="TN_3_1"/>
    <s v="TN_3_1"/>
    <s v="Platanus x hispanica"/>
    <s v="Gewone plataan"/>
    <m/>
    <x v="80"/>
    <n v="28"/>
    <n v="50.694400000000002"/>
    <m/>
    <m/>
    <m/>
    <s v="80-90"/>
    <s v="Verharding"/>
    <s v="Goed"/>
    <s v="Goed"/>
    <x v="1"/>
    <s v="alleen in projectgebied"/>
    <s v="waterleiding 2 x"/>
    <s v="ruimte pallet"/>
    <m/>
    <m/>
    <m/>
    <s v="804"/>
    <s v="&gt;15 jaar"/>
    <s v="Riool op 1,9 m west. "/>
    <s v="Ja"/>
    <d v="2022-08-02T07:20:20"/>
    <s v="r.thijssen"/>
    <d v="2022-08-04T10:59:01"/>
    <s v="r.geerts@terranostra.nu"/>
    <s v="18 -24 m"/>
    <s v="Ja"/>
    <s v="Ja"/>
    <s v="Ja"/>
    <s v="Ja"/>
    <s v="Nee"/>
    <s v="Nee"/>
    <s v="Nee"/>
    <m/>
    <s v="Geen ruimte voor ondersteuningsconstructie verplanten."/>
    <s v="Nee"/>
    <m/>
    <x v="0"/>
  </r>
  <r>
    <n v="2427"/>
    <s v="TN_3_2"/>
    <s v="TN_3_2"/>
    <s v="Platanus x hispanica"/>
    <s v="Gewone plataan"/>
    <m/>
    <x v="0"/>
    <n v="10"/>
    <n v="9.2416"/>
    <m/>
    <m/>
    <m/>
    <s v="30-40"/>
    <s v="Beplanting"/>
    <s v="Dood"/>
    <s v="Dood"/>
    <x v="5"/>
    <m/>
    <m/>
    <m/>
    <m/>
    <m/>
    <m/>
    <s v="805"/>
    <s v="Dood"/>
    <s v="Weg"/>
    <s v="Ja"/>
    <d v="2022-08-02T07:20:20"/>
    <s v="r.thijssen"/>
    <d v="2022-08-04T13:14:23"/>
    <s v="r.geerts@terranostra.nu"/>
    <m/>
    <m/>
    <m/>
    <m/>
    <m/>
    <m/>
    <m/>
    <s v="Nee"/>
    <m/>
    <m/>
    <m/>
    <m/>
    <x v="0"/>
  </r>
  <r>
    <n v="1941"/>
    <s v="BTZ.0007"/>
    <s v="BTZ.0007"/>
    <s v="Ulmus 'Dodoens'"/>
    <s v="Iep"/>
    <n v="1"/>
    <x v="45"/>
    <n v="2"/>
    <n v="0.14000000000000001"/>
    <s v="8 x de stamdiameter"/>
    <n v="10.39"/>
    <n v="10.25"/>
    <s v="0 - 10"/>
    <s v="Beplanting"/>
    <s v="Goed"/>
    <s v="Goed"/>
    <x v="3"/>
    <s v="recent geplant"/>
    <m/>
    <m/>
    <s v="nieuwe aanplant"/>
    <n v="135991.869800001"/>
    <n v="453278.58980000002"/>
    <s v="211"/>
    <s v="&gt;15 jaar"/>
    <m/>
    <m/>
    <d v="2022-08-02T07:20:20"/>
    <s v="r.thijssen"/>
    <d v="2022-08-04T15:02:54"/>
    <s v="r.geerts@terranostra.nu"/>
    <s v="6 - 9 m"/>
    <s v="Ja"/>
    <s v="Ja"/>
    <s v="Ja"/>
    <s v="Ja"/>
    <s v="Ja"/>
    <s v="Ja"/>
    <s v="Ja"/>
    <m/>
    <m/>
    <s v="Nee"/>
    <m/>
    <x v="0"/>
  </r>
  <r>
    <n v="2429"/>
    <s v="TN_3_4"/>
    <s v="TN_3_4"/>
    <s v="Quercus robur"/>
    <s v="Zomereik"/>
    <m/>
    <x v="68"/>
    <n v="4.5"/>
    <n v="8.7615999999999996"/>
    <m/>
    <m/>
    <m/>
    <s v="30-40"/>
    <s v="Beplanting"/>
    <s v="Goed"/>
    <s v="Goed"/>
    <x v="1"/>
    <s v="Plantverband"/>
    <m/>
    <m/>
    <m/>
    <m/>
    <m/>
    <s v="807"/>
    <s v="&gt;15 jaar"/>
    <s v="Eenzijdige kluit, telecom. Kroonbasis op 1 m, 25 cm tak hier. Sterk a-symetrische  kluit te voorzien vanwege parking aan bosrand. "/>
    <s v="Ja"/>
    <d v="2022-08-02T07:20:20"/>
    <s v="r.thijssen"/>
    <d v="2022-08-05T15:08:21"/>
    <s v="r.geerts@terranostra.nu"/>
    <s v="9 -12 m"/>
    <s v="Ja"/>
    <s v="Ja"/>
    <s v="Ja"/>
    <s v="Nee"/>
    <s v="Nee"/>
    <s v="Nee"/>
    <s v="Ja"/>
    <m/>
    <m/>
    <s v="Nee"/>
    <m/>
    <x v="0"/>
  </r>
  <r>
    <n v="2430"/>
    <s v="TN_3_5"/>
    <s v="TN_3_5"/>
    <s v="Salix alba"/>
    <s v="Schietwilg"/>
    <m/>
    <x v="48"/>
    <n v="5"/>
    <n v="1.0815999999999999"/>
    <m/>
    <m/>
    <m/>
    <s v="30-40"/>
    <s v="Beplanting"/>
    <s v="Goed"/>
    <s v="Goed"/>
    <x v="1"/>
    <s v="Eenzijdige kluit, talud"/>
    <s v="Uitgelopen stob"/>
    <m/>
    <m/>
    <m/>
    <m/>
    <s v="808"/>
    <s v="&gt;15 jaar"/>
    <m/>
    <m/>
    <d v="2022-08-02T07:20:20"/>
    <s v="r.thijssen"/>
    <d v="2022-08-03T14:29:37"/>
    <s v="r.geerts@terranostra.nu"/>
    <s v="6 - 9 m"/>
    <s v="Nee"/>
    <s v="Ja"/>
    <s v="Ja"/>
    <s v="Nee"/>
    <s v="Ja"/>
    <s v="Ja"/>
    <s v="Ja"/>
    <m/>
    <s v="Te dicht op buurboom, talud verhindert goede verplantkluit."/>
    <s v="Nee"/>
    <m/>
    <x v="0"/>
  </r>
  <r>
    <n v="2431"/>
    <s v="TN_3_6"/>
    <s v="TN_3_6"/>
    <s v="Salix alba"/>
    <s v="Schietwilg"/>
    <m/>
    <x v="48"/>
    <n v="5"/>
    <n v="1.0815999999999999"/>
    <m/>
    <m/>
    <m/>
    <s v="30-40"/>
    <s v="Beplanting"/>
    <s v="Goed"/>
    <s v="Goed"/>
    <x v="1"/>
    <s v="Eenzijdige kluit, talud"/>
    <s v="Uitgelopen stob"/>
    <m/>
    <m/>
    <m/>
    <m/>
    <s v="809"/>
    <s v="&gt;15 jaar"/>
    <m/>
    <m/>
    <d v="2022-08-02T07:20:20"/>
    <s v="r.thijssen"/>
    <d v="2022-08-03T14:29:37"/>
    <s v="r.geerts@terranostra.nu"/>
    <s v="6 - 9 m"/>
    <s v="Nee"/>
    <s v="Ja"/>
    <s v="Ja"/>
    <s v="Nee"/>
    <s v="Ja"/>
    <s v="Ja"/>
    <s v="Ja"/>
    <m/>
    <s v="Te dicht op buurboom, talud verhindert goede verplantkluit."/>
    <s v="Nee"/>
    <m/>
    <x v="0"/>
  </r>
  <r>
    <m/>
    <s v="TN_3_7"/>
    <m/>
    <m/>
    <m/>
    <m/>
    <x v="19"/>
    <m/>
    <m/>
    <m/>
    <m/>
    <m/>
    <m/>
    <m/>
    <m/>
    <m/>
    <x v="2"/>
    <m/>
    <m/>
    <m/>
    <m/>
    <m/>
    <m/>
    <m/>
    <m/>
    <m/>
    <m/>
    <d v="2022-08-02T07:20:20"/>
    <s v="r.thijssen"/>
    <d v="2022-08-03T09:51:04"/>
    <s v="r.thijssen"/>
    <m/>
    <m/>
    <m/>
    <m/>
    <m/>
    <m/>
    <m/>
    <m/>
    <m/>
    <m/>
    <m/>
    <m/>
    <x v="1"/>
  </r>
  <r>
    <m/>
    <s v="TN_3_8"/>
    <m/>
    <m/>
    <m/>
    <m/>
    <x v="19"/>
    <m/>
    <m/>
    <m/>
    <m/>
    <m/>
    <m/>
    <m/>
    <m/>
    <m/>
    <x v="2"/>
    <m/>
    <m/>
    <m/>
    <m/>
    <m/>
    <m/>
    <m/>
    <m/>
    <m/>
    <m/>
    <d v="2022-08-02T07:20:20"/>
    <s v="r.thijssen"/>
    <d v="2022-08-03T09:51:04"/>
    <s v="r.thijssen"/>
    <m/>
    <m/>
    <m/>
    <m/>
    <m/>
    <m/>
    <m/>
    <m/>
    <m/>
    <m/>
    <m/>
    <m/>
    <x v="1"/>
  </r>
  <r>
    <m/>
    <s v="TN_3_9"/>
    <m/>
    <m/>
    <m/>
    <m/>
    <x v="19"/>
    <m/>
    <m/>
    <m/>
    <m/>
    <m/>
    <m/>
    <m/>
    <m/>
    <m/>
    <x v="2"/>
    <m/>
    <m/>
    <m/>
    <m/>
    <m/>
    <m/>
    <m/>
    <m/>
    <m/>
    <m/>
    <d v="2022-08-02T07:20:20"/>
    <s v="r.thijssen"/>
    <d v="2022-08-03T09:51:04"/>
    <s v="r.thijssen"/>
    <m/>
    <m/>
    <m/>
    <m/>
    <m/>
    <m/>
    <m/>
    <m/>
    <m/>
    <m/>
    <m/>
    <m/>
    <x v="1"/>
  </r>
  <r>
    <m/>
    <s v="TN_3_10"/>
    <m/>
    <m/>
    <m/>
    <m/>
    <x v="19"/>
    <m/>
    <m/>
    <m/>
    <m/>
    <m/>
    <m/>
    <m/>
    <m/>
    <m/>
    <x v="2"/>
    <m/>
    <m/>
    <m/>
    <m/>
    <m/>
    <m/>
    <m/>
    <m/>
    <m/>
    <m/>
    <d v="2022-08-02T07:20:20"/>
    <s v="r.thijssen"/>
    <d v="2022-08-03T09:51:04"/>
    <s v="r.thijssen"/>
    <m/>
    <m/>
    <m/>
    <m/>
    <m/>
    <m/>
    <m/>
    <m/>
    <m/>
    <m/>
    <m/>
    <m/>
    <x v="1"/>
  </r>
  <r>
    <m/>
    <s v="TN_3_11"/>
    <m/>
    <m/>
    <m/>
    <m/>
    <x v="19"/>
    <m/>
    <m/>
    <m/>
    <m/>
    <m/>
    <m/>
    <m/>
    <m/>
    <m/>
    <x v="2"/>
    <m/>
    <m/>
    <m/>
    <m/>
    <m/>
    <m/>
    <m/>
    <m/>
    <m/>
    <m/>
    <d v="2022-08-02T07:20:20"/>
    <s v="r.thijssen"/>
    <d v="2022-08-03T09:51:04"/>
    <s v="r.thijssen"/>
    <m/>
    <m/>
    <m/>
    <m/>
    <m/>
    <m/>
    <m/>
    <m/>
    <m/>
    <m/>
    <m/>
    <m/>
    <x v="1"/>
  </r>
  <r>
    <m/>
    <s v="TN_3_12"/>
    <m/>
    <m/>
    <m/>
    <m/>
    <x v="19"/>
    <m/>
    <m/>
    <m/>
    <m/>
    <m/>
    <m/>
    <m/>
    <m/>
    <m/>
    <x v="2"/>
    <m/>
    <m/>
    <m/>
    <m/>
    <m/>
    <m/>
    <m/>
    <m/>
    <m/>
    <m/>
    <d v="2022-08-02T07:20:20"/>
    <s v="r.thijssen"/>
    <d v="2022-08-03T09:51:04"/>
    <s v="r.thijssen"/>
    <m/>
    <m/>
    <m/>
    <m/>
    <m/>
    <m/>
    <m/>
    <m/>
    <m/>
    <m/>
    <m/>
    <m/>
    <x v="1"/>
  </r>
  <r>
    <m/>
    <s v="TN_3_13"/>
    <m/>
    <m/>
    <m/>
    <m/>
    <x v="19"/>
    <m/>
    <m/>
    <m/>
    <m/>
    <m/>
    <m/>
    <m/>
    <m/>
    <m/>
    <x v="2"/>
    <m/>
    <m/>
    <m/>
    <m/>
    <m/>
    <m/>
    <m/>
    <m/>
    <m/>
    <m/>
    <d v="2022-08-02T07:20:20"/>
    <s v="r.thijssen"/>
    <d v="2022-08-03T09:51:04"/>
    <s v="r.thijssen"/>
    <m/>
    <m/>
    <m/>
    <m/>
    <m/>
    <m/>
    <m/>
    <m/>
    <m/>
    <m/>
    <m/>
    <m/>
    <x v="1"/>
  </r>
  <r>
    <n v="2439"/>
    <s v="BTZ.0082"/>
    <s v="BTZ.0082_1"/>
    <s v="Robinia pseudoacacia"/>
    <s v="Witte acacia"/>
    <m/>
    <x v="46"/>
    <n v="4"/>
    <n v="0.77439999999999998"/>
    <m/>
    <m/>
    <m/>
    <s v="10 - 20"/>
    <s v="Beplanting"/>
    <s v="Redelijk"/>
    <s v="Redelijk"/>
    <x v="1"/>
    <s v="Geen kluit te maken"/>
    <m/>
    <s v="stamschade"/>
    <s v="in hekwerk gegroeid"/>
    <n v="135897.261"/>
    <n v="453332.76600000297"/>
    <s v="753"/>
    <s v="&gt;15 jaar"/>
    <s v="Balkvorm kluit, door stamschade afgeschreven"/>
    <s v="Ja"/>
    <d v="2022-08-02T07:20:20"/>
    <s v="r.thijssen"/>
    <d v="2022-08-05T15:13:05"/>
    <s v="r.geerts@terranostra.nu"/>
    <s v="6 - 9 m"/>
    <s v="Ja"/>
    <s v="Ja"/>
    <m/>
    <s v="Nee"/>
    <s v="Ja"/>
    <s v="Nee"/>
    <s v="Ja"/>
    <m/>
    <s v="Te dicht op buurboom, geen stabiele kluit te vormen."/>
    <s v="Nee"/>
    <m/>
    <x v="0"/>
  </r>
  <r>
    <n v="2440"/>
    <s v="BTZ.0082"/>
    <s v="BTZ.0082_2"/>
    <s v="Robinia pseudoacacia"/>
    <s v="Witte acacia"/>
    <m/>
    <x v="46"/>
    <n v="4"/>
    <n v="0.77439999999999998"/>
    <m/>
    <m/>
    <m/>
    <s v="10 - 20"/>
    <s v="Beplanting"/>
    <s v="Redelijk"/>
    <s v="Redelijk"/>
    <x v="1"/>
    <s v="Geen kluit te maken"/>
    <m/>
    <s v="stamschade"/>
    <s v="in hekwerk gegroeid"/>
    <n v="135897.261"/>
    <n v="453332.76600000297"/>
    <s v="754"/>
    <s v="&gt;15 jaar"/>
    <s v="Balkvorm kluit, door stamschade afgeschreven"/>
    <s v="Ja"/>
    <d v="2022-08-02T07:20:20"/>
    <s v="r.thijssen"/>
    <d v="2022-08-05T15:13:05"/>
    <s v="r.geerts@terranostra.nu"/>
    <s v="6 - 9 m"/>
    <s v="Ja"/>
    <s v="Ja"/>
    <m/>
    <s v="Nee"/>
    <s v="Ja"/>
    <s v="Nee"/>
    <s v="Ja"/>
    <m/>
    <s v="Te dicht op buurboom, geen stabiele kluit te vormen."/>
    <s v="Nee"/>
    <m/>
    <x v="0"/>
  </r>
  <r>
    <n v="2441"/>
    <s v="BTZ.0082"/>
    <s v="BTZ.0082_3"/>
    <s v="Robinia pseudoacacia"/>
    <s v="Witte acacia"/>
    <m/>
    <x v="47"/>
    <n v="4"/>
    <n v="0.40960000000000002"/>
    <m/>
    <m/>
    <m/>
    <s v="10 - 20"/>
    <s v="Beplanting"/>
    <s v="Redelijk"/>
    <s v="Redelijk"/>
    <x v="1"/>
    <s v="Geen kluit te maken"/>
    <m/>
    <s v="stamschade"/>
    <s v="in hekwerk gegroeid"/>
    <n v="135897.261"/>
    <n v="453332.76600000297"/>
    <s v="755"/>
    <s v="&gt;15 jaar"/>
    <s v="Balkvorm kluit, door stamschade afgeschreven"/>
    <s v="Ja"/>
    <d v="2022-08-02T07:20:20"/>
    <s v="r.thijssen"/>
    <d v="2022-08-05T15:13:05"/>
    <s v="r.geerts@terranostra.nu"/>
    <s v="6 - 9 m"/>
    <s v="Ja"/>
    <s v="Ja"/>
    <m/>
    <s v="Nee"/>
    <s v="Ja"/>
    <s v="Nee"/>
    <s v="Ja"/>
    <m/>
    <s v="Te dicht op buurboom, geen stabiele kluit te vormen."/>
    <s v="Nee"/>
    <m/>
    <x v="0"/>
  </r>
  <r>
    <n v="2442"/>
    <s v="BTZ.0082"/>
    <s v="BTZ.0082_4"/>
    <s v="Robinia pseudoacacia"/>
    <s v="Witte acacia"/>
    <m/>
    <x v="47"/>
    <n v="4"/>
    <n v="0.40960000000000002"/>
    <m/>
    <m/>
    <m/>
    <s v="10 - 20"/>
    <s v="Beplanting"/>
    <s v="Redelijk"/>
    <s v="Redelijk"/>
    <x v="1"/>
    <s v="Geen kluit te maken"/>
    <m/>
    <s v="stamschade"/>
    <s v="in hekwerk gegroeid"/>
    <n v="135897.261"/>
    <n v="453332.76600000297"/>
    <s v="756"/>
    <s v="&gt;15 jaar"/>
    <s v="Balkvorm kluit, door stamschade afgeschreven"/>
    <s v="Ja"/>
    <d v="2022-08-02T07:20:20"/>
    <s v="r.thijssen"/>
    <d v="2022-08-05T15:13:05"/>
    <s v="r.geerts@terranostra.nu"/>
    <s v="6 - 9 m"/>
    <s v="Ja"/>
    <s v="Ja"/>
    <m/>
    <s v="Nee"/>
    <s v="Ja"/>
    <s v="Nee"/>
    <s v="Ja"/>
    <m/>
    <s v="Te dicht op buurboom, geen stabiele kluit te vormen."/>
    <s v="Nee"/>
    <m/>
    <x v="0"/>
  </r>
  <r>
    <n v="2443"/>
    <s v="BTZ.0075"/>
    <s v="BTZ.0075_5"/>
    <s v="Acer pseudoplatanus"/>
    <s v="Gewone esdoorn"/>
    <m/>
    <x v="46"/>
    <n v="4"/>
    <n v="0.77439999999999998"/>
    <m/>
    <m/>
    <m/>
    <s v="10 - 20"/>
    <s v="Beplanting"/>
    <s v="Redelijk"/>
    <s v="Redelijk"/>
    <x v="1"/>
    <s v="Geen kluit te maken"/>
    <m/>
    <m/>
    <s v="in hekwerk gegroeid. Opslag"/>
    <n v="135922.75600000101"/>
    <n v="453336.67300000001"/>
    <s v="757"/>
    <s v="&gt;15 jaar"/>
    <s v="Balkvorm kluit"/>
    <s v="Ja"/>
    <d v="2022-08-02T07:20:20"/>
    <s v="r.thijssen"/>
    <d v="2022-08-05T15:13:05"/>
    <s v="r.geerts@terranostra.nu"/>
    <s v="6 - 9 m"/>
    <s v="Ja"/>
    <s v="Ja"/>
    <m/>
    <s v="Nee"/>
    <s v="Ja"/>
    <s v="Nee"/>
    <s v="Ja"/>
    <m/>
    <s v="Te dicht op buurboom, geen stabiele kluit te vormen."/>
    <s v="Nee"/>
    <m/>
    <x v="0"/>
  </r>
  <r>
    <n v="2444"/>
    <s v="BTZ.0075"/>
    <s v="BTZ.0075_6"/>
    <s v="Acer pseudoplatanus"/>
    <s v="Gewone esdoorn"/>
    <m/>
    <x v="47"/>
    <n v="4"/>
    <n v="0.40960000000000002"/>
    <m/>
    <m/>
    <m/>
    <s v="10 - 20"/>
    <s v="Beplanting"/>
    <s v="Redelijk"/>
    <s v="Redelijk"/>
    <x v="1"/>
    <s v="Geen kluit te maken"/>
    <m/>
    <m/>
    <s v="in hekwerk gegroeid. Opslag"/>
    <n v="135922.75600000101"/>
    <n v="453336.67300000001"/>
    <s v="758"/>
    <s v="&gt;15 jaar"/>
    <s v="Balkvorm kluit"/>
    <s v="Ja"/>
    <d v="2022-08-02T07:20:20"/>
    <s v="r.thijssen"/>
    <d v="2022-08-05T15:13:05"/>
    <s v="r.geerts@terranostra.nu"/>
    <s v="6 - 9 m"/>
    <s v="Ja"/>
    <s v="Ja"/>
    <m/>
    <s v="Nee"/>
    <s v="Ja"/>
    <s v="Nee"/>
    <s v="Ja"/>
    <m/>
    <s v="Te dicht op buurboom, geen stabiele kluit te vormen."/>
    <s v="Nee"/>
    <m/>
    <x v="0"/>
  </r>
  <r>
    <n v="2445"/>
    <s v="BTZ.0075"/>
    <s v="BTZ.0075_7"/>
    <s v="Acer pseudoplatanus"/>
    <s v="Gewone esdoorn"/>
    <m/>
    <x v="40"/>
    <n v="4"/>
    <n v="1.2544"/>
    <m/>
    <m/>
    <m/>
    <s v="10 - 20"/>
    <s v="Beplanting"/>
    <s v="Redelijk"/>
    <s v="Redelijk"/>
    <x v="1"/>
    <s v="Geen kluit te maken"/>
    <m/>
    <m/>
    <s v="in hekwerk gegroeid. Opslag"/>
    <n v="135922.75600000101"/>
    <n v="453336.67300000001"/>
    <s v="759"/>
    <s v="&gt;15 jaar"/>
    <s v="Balkvorm kluit"/>
    <s v="Ja"/>
    <d v="2022-08-02T07:20:20"/>
    <s v="r.thijssen"/>
    <d v="2022-08-05T15:13:05"/>
    <s v="r.geerts@terranostra.nu"/>
    <s v="6 - 9 m"/>
    <s v="Ja"/>
    <s v="Ja"/>
    <m/>
    <s v="Nee"/>
    <s v="Ja"/>
    <s v="Nee"/>
    <s v="Ja"/>
    <m/>
    <s v="Te dicht op buurboom, geen stabiele kluit te vormen."/>
    <s v="Nee"/>
    <m/>
    <x v="0"/>
  </r>
  <r>
    <n v="2446"/>
    <s v="BTZ.0075"/>
    <s v="BTZ.0075_8"/>
    <s v="Acer pseudoplatanus"/>
    <s v="Gewone esdoorn"/>
    <m/>
    <x v="40"/>
    <n v="4"/>
    <n v="1.2544"/>
    <m/>
    <m/>
    <m/>
    <s v="10 - 20"/>
    <s v="Beplanting"/>
    <s v="Redelijk"/>
    <s v="Redelijk"/>
    <x v="1"/>
    <s v="Geen kluit te maken"/>
    <m/>
    <m/>
    <s v="in hekwerk gegroeid. Opslag"/>
    <n v="135922.75600000101"/>
    <n v="453336.67300000001"/>
    <s v="760"/>
    <s v="&gt;15 jaar"/>
    <s v="Balkvorm kluit"/>
    <s v="Ja"/>
    <d v="2022-08-02T07:20:20"/>
    <s v="r.thijssen"/>
    <d v="2022-08-05T15:13:05"/>
    <s v="r.geerts@terranostra.nu"/>
    <s v="6 - 9 m"/>
    <s v="Ja"/>
    <s v="Ja"/>
    <m/>
    <s v="Nee"/>
    <s v="Ja"/>
    <s v="Nee"/>
    <s v="Ja"/>
    <m/>
    <s v="Te dicht op buurboom, geen stabiele kluit te vormen."/>
    <s v="Nee"/>
    <m/>
    <x v="0"/>
  </r>
  <r>
    <n v="2447"/>
    <s v="BTZ.0024"/>
    <s v="BTZ.0024_9"/>
    <s v="Ulmus minor"/>
    <s v="Iep"/>
    <m/>
    <x v="49"/>
    <n v="8"/>
    <n v="1.6384000000000001"/>
    <m/>
    <m/>
    <m/>
    <s v="20 - 30"/>
    <s v="Beplanting"/>
    <s v="Redelijk"/>
    <s v="Redelijk"/>
    <x v="1"/>
    <s v="Geen kluit te maken"/>
    <s v="Iepziekte"/>
    <m/>
    <m/>
    <n v="135934.380000003"/>
    <n v="453338.522"/>
    <s v="761"/>
    <s v="&gt;15 jaar"/>
    <m/>
    <s v="Ja"/>
    <d v="2022-08-02T07:20:20"/>
    <s v="r.thijssen"/>
    <d v="2022-08-05T15:13:05"/>
    <s v="r.geerts@terranostra.nu"/>
    <s v="6 - 9 m"/>
    <s v="Ja"/>
    <s v="Ja"/>
    <m/>
    <s v="Nee"/>
    <s v="Ja"/>
    <s v="Nee"/>
    <s v="Ja"/>
    <m/>
    <s v="Te dicht op buurboom, geen stabiele kluit te vormen."/>
    <s v="Nee"/>
    <m/>
    <x v="0"/>
  </r>
  <r>
    <n v="2448"/>
    <s v="BTZ.0024"/>
    <s v="BTZ.0024_10"/>
    <s v="Ulmus minor"/>
    <s v="Iep"/>
    <m/>
    <x v="25"/>
    <n v="8"/>
    <n v="3.3856000000000002"/>
    <m/>
    <m/>
    <m/>
    <s v="20 - 30"/>
    <s v="Beplanting"/>
    <s v="Redelijk"/>
    <s v="Redelijk"/>
    <x v="1"/>
    <s v="Geen kluit te maken"/>
    <s v="Iepziekte"/>
    <m/>
    <m/>
    <n v="135934.380000003"/>
    <n v="453338.522"/>
    <s v="762"/>
    <s v="&gt;15 jaar"/>
    <m/>
    <s v="Ja"/>
    <d v="2022-08-02T07:20:20"/>
    <s v="r.thijssen"/>
    <d v="2022-08-05T15:13:05"/>
    <s v="r.geerts@terranostra.nu"/>
    <s v="6 - 9 m"/>
    <s v="Ja"/>
    <s v="Ja"/>
    <m/>
    <s v="Nee"/>
    <s v="Ja"/>
    <s v="Nee"/>
    <s v="Ja"/>
    <m/>
    <s v="Te dicht op buurboom, geen stabiele kluit te vormen."/>
    <s v="Nee"/>
    <m/>
    <x v="0"/>
  </r>
  <r>
    <n v="2449"/>
    <s v="BTZ.0077"/>
    <s v="BTZ.0077_11"/>
    <s v="Acer pseudoplatanus"/>
    <s v="Gewone esdoorn"/>
    <m/>
    <x v="69"/>
    <n v="4"/>
    <n v="0.64"/>
    <m/>
    <m/>
    <m/>
    <s v="10 - 20"/>
    <s v="Beplanting"/>
    <s v="Redelijk"/>
    <s v="Redelijk"/>
    <x v="1"/>
    <s v="Geen kluit te maken"/>
    <m/>
    <m/>
    <s v="in hekwerk gegroeid. Opslag"/>
    <n v="135937.89300000301"/>
    <n v="453339.10100000002"/>
    <s v="763"/>
    <s v="&gt;15 jaar"/>
    <s v="Balkvorm kluit"/>
    <s v="Ja"/>
    <d v="2022-08-02T07:20:20"/>
    <s v="r.thijssen"/>
    <d v="2022-08-05T15:13:05"/>
    <s v="r.geerts@terranostra.nu"/>
    <s v="6 - 9 m"/>
    <s v="Ja"/>
    <s v="Ja"/>
    <m/>
    <s v="Nee"/>
    <s v="Ja"/>
    <s v="Nee"/>
    <s v="Ja"/>
    <m/>
    <s v="Te dicht op buurboom, geen stabiele kluit te vormen."/>
    <s v="Nee"/>
    <m/>
    <x v="0"/>
  </r>
  <r>
    <n v="1942"/>
    <s v="BTZ.0008"/>
    <s v="BTZ.0008"/>
    <s v="Ulmus 'Dodoens'"/>
    <s v="Iep"/>
    <n v="1"/>
    <x v="45"/>
    <n v="2"/>
    <n v="0.14000000000000001"/>
    <s v="8 x de stamdiameter"/>
    <n v="10.39"/>
    <n v="10.25"/>
    <s v="0 - 10"/>
    <s v="Beplanting"/>
    <s v="Goed"/>
    <s v="Goed"/>
    <x v="3"/>
    <s v="recent verplant"/>
    <m/>
    <m/>
    <s v="nieuwe aanplant"/>
    <n v="135968.65710000301"/>
    <n v="453275.70310000301"/>
    <s v="212"/>
    <s v="&gt;15 jaar"/>
    <m/>
    <m/>
    <d v="2022-08-02T07:20:20"/>
    <s v="r.thijssen"/>
    <d v="2022-08-04T15:02:54"/>
    <s v="r.geerts@terranostra.nu"/>
    <s v="6 - 9 m"/>
    <s v="Ja"/>
    <s v="Ja"/>
    <s v="Ja"/>
    <s v="Ja"/>
    <s v="Ja"/>
    <s v="Ja"/>
    <s v="Ja"/>
    <m/>
    <m/>
    <s v="Nee"/>
    <m/>
    <x v="0"/>
  </r>
  <r>
    <n v="1953"/>
    <s v="BTZ.0019"/>
    <s v="BTZ.0019"/>
    <s v="Ulmus 'Dodoens'"/>
    <s v="Iep"/>
    <n v="1"/>
    <x v="45"/>
    <n v="2"/>
    <n v="0.14000000000000001"/>
    <s v="8 x de stamdiameter"/>
    <n v="10.39"/>
    <n v="10.25"/>
    <s v="0 - 10"/>
    <s v="Beplanting"/>
    <s v="Redelijk"/>
    <s v="Redelijk"/>
    <x v="3"/>
    <s v="recent verplant"/>
    <m/>
    <m/>
    <s v="nieuwe aanplant"/>
    <n v="136004.35700000101"/>
    <n v="453257.933000002"/>
    <s v="223"/>
    <s v="&gt;15 jaar"/>
    <m/>
    <m/>
    <d v="2022-08-02T07:20:20"/>
    <s v="r.thijssen"/>
    <d v="2022-08-04T15:01:17"/>
    <s v="r.geerts@terranostra.nu"/>
    <s v="0 - 6 m"/>
    <s v="Ja"/>
    <s v="Ja"/>
    <s v="Ja"/>
    <s v="Ja"/>
    <s v="Ja"/>
    <s v="Ja"/>
    <s v="Ja"/>
    <m/>
    <m/>
    <s v="Nee"/>
    <m/>
    <x v="0"/>
  </r>
  <r>
    <n v="1954"/>
    <s v="BTZ.0020"/>
    <s v="BTZ.0020"/>
    <s v="Ulmus 'Dodoens'"/>
    <s v="Iep"/>
    <n v="1"/>
    <x v="45"/>
    <n v="2"/>
    <n v="0.14000000000000001"/>
    <s v="8 x de stamdiameter"/>
    <n v="10.39"/>
    <n v="10.25"/>
    <s v="0 - 10"/>
    <s v="Beplanting"/>
    <s v="Redelijk"/>
    <s v="Redelijk"/>
    <x v="3"/>
    <s v="recent verplant"/>
    <m/>
    <m/>
    <s v="nieuwe aanplant"/>
    <n v="136039.90900000199"/>
    <n v="453263.94600000198"/>
    <s v="224"/>
    <s v="&gt;15 jaar"/>
    <m/>
    <m/>
    <d v="2022-08-02T07:20:20"/>
    <s v="r.thijssen"/>
    <d v="2022-08-04T15:01:17"/>
    <s v="r.geerts@terranostra.nu"/>
    <s v="0 - 6 m"/>
    <s v="Ja"/>
    <s v="Ja"/>
    <s v="Ja"/>
    <s v="Ja"/>
    <s v="Ja"/>
    <s v="Ja"/>
    <s v="Ja"/>
    <m/>
    <m/>
    <s v="Nee"/>
    <m/>
    <x v="0"/>
  </r>
  <r>
    <m/>
    <s v="BTZ.0453"/>
    <m/>
    <m/>
    <m/>
    <m/>
    <x v="19"/>
    <m/>
    <m/>
    <m/>
    <m/>
    <m/>
    <m/>
    <m/>
    <m/>
    <m/>
    <x v="2"/>
    <m/>
    <m/>
    <m/>
    <m/>
    <n v="135771.81000000201"/>
    <n v="453925.52300000202"/>
    <m/>
    <m/>
    <m/>
    <m/>
    <d v="2022-08-02T07:20:20"/>
    <s v="r.thijssen"/>
    <d v="2022-08-03T09:51:04"/>
    <s v="r.thijssen"/>
    <m/>
    <m/>
    <m/>
    <m/>
    <m/>
    <m/>
    <m/>
    <m/>
    <m/>
    <m/>
    <m/>
    <m/>
    <x v="1"/>
  </r>
  <r>
    <m/>
    <s v="BTZ.0447"/>
    <m/>
    <m/>
    <m/>
    <m/>
    <x v="19"/>
    <m/>
    <m/>
    <m/>
    <m/>
    <m/>
    <m/>
    <m/>
    <m/>
    <m/>
    <x v="2"/>
    <m/>
    <m/>
    <m/>
    <m/>
    <n v="135761.421"/>
    <n v="453923.85100000002"/>
    <m/>
    <m/>
    <m/>
    <m/>
    <d v="2022-08-02T07:20:20"/>
    <s v="r.thijssen"/>
    <d v="2022-08-03T09:51:04"/>
    <s v="r.thijssen"/>
    <m/>
    <m/>
    <m/>
    <m/>
    <m/>
    <m/>
    <m/>
    <m/>
    <m/>
    <m/>
    <m/>
    <m/>
    <x v="1"/>
  </r>
  <r>
    <m/>
    <s v="BTZ.0459"/>
    <m/>
    <m/>
    <m/>
    <m/>
    <x v="19"/>
    <m/>
    <m/>
    <m/>
    <m/>
    <m/>
    <m/>
    <m/>
    <m/>
    <m/>
    <x v="2"/>
    <m/>
    <m/>
    <m/>
    <m/>
    <n v="135792.636"/>
    <n v="453928.629000001"/>
    <m/>
    <m/>
    <m/>
    <m/>
    <d v="2022-08-02T07:20:20"/>
    <s v="r.thijssen"/>
    <d v="2022-08-03T09:51:04"/>
    <s v="r.thijssen"/>
    <m/>
    <m/>
    <m/>
    <m/>
    <m/>
    <m/>
    <m/>
    <m/>
    <m/>
    <m/>
    <m/>
    <m/>
    <x v="1"/>
  </r>
  <r>
    <m/>
    <s v="BTZ.0458"/>
    <m/>
    <m/>
    <m/>
    <m/>
    <x v="19"/>
    <m/>
    <m/>
    <m/>
    <m/>
    <m/>
    <m/>
    <m/>
    <m/>
    <m/>
    <x v="2"/>
    <m/>
    <m/>
    <m/>
    <m/>
    <n v="135788.61199999999"/>
    <n v="453927.99400000297"/>
    <m/>
    <m/>
    <m/>
    <m/>
    <d v="2022-08-02T07:20:20"/>
    <s v="r.thijssen"/>
    <d v="2022-08-03T09:51:04"/>
    <s v="r.thijssen"/>
    <m/>
    <m/>
    <m/>
    <m/>
    <m/>
    <m/>
    <m/>
    <m/>
    <m/>
    <m/>
    <m/>
    <m/>
    <x v="1"/>
  </r>
  <r>
    <m/>
    <s v="BTZ.0460"/>
    <m/>
    <m/>
    <m/>
    <m/>
    <x v="19"/>
    <m/>
    <m/>
    <m/>
    <m/>
    <m/>
    <m/>
    <m/>
    <m/>
    <m/>
    <x v="2"/>
    <m/>
    <m/>
    <m/>
    <m/>
    <n v="135791.400000002"/>
    <n v="453928.629000001"/>
    <m/>
    <m/>
    <m/>
    <m/>
    <d v="2022-08-02T07:20:20"/>
    <s v="r.thijssen"/>
    <d v="2022-08-03T09:51:04"/>
    <s v="r.thijssen"/>
    <m/>
    <m/>
    <m/>
    <m/>
    <m/>
    <m/>
    <m/>
    <m/>
    <m/>
    <m/>
    <m/>
    <m/>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6">
  <r>
    <n v="2306"/>
    <s v="BTZ.0406"/>
    <s v="BTZ.0406"/>
    <x v="0"/>
    <s v="Iep"/>
    <n v="1"/>
    <n v="38"/>
    <n v="8"/>
    <n v="9.2416"/>
    <s v="8 x de stamdiameter"/>
    <n v="30.641599999999997"/>
    <n v="21.4"/>
    <s v="30 - 40"/>
    <s v="Beplanting"/>
    <x v="0"/>
    <s v="Goed"/>
    <s v="voorwaarden"/>
    <m/>
    <m/>
    <m/>
    <m/>
    <n v="135841.45600000001"/>
    <n v="453738.99200000201"/>
    <s v="576"/>
    <s v="&gt;15 jaar"/>
    <m/>
    <s v="Ja"/>
    <d v="2022-08-02T07:20:20"/>
    <s v="r.thijssen"/>
    <d v="2022-08-03T14:23:20"/>
    <s v="r.geerts@terranostra.nu"/>
    <s v="9 -12 m"/>
    <s v="Ja"/>
    <s v="Ja"/>
    <s v="Ja"/>
    <s v="Ja"/>
    <s v="Ja"/>
    <s v="Ja"/>
    <s v="Nee"/>
    <s v="ja - formaat en positie gunstig"/>
    <m/>
    <s v="Nee"/>
    <m/>
    <s v="Ja"/>
  </r>
  <r>
    <n v="2220"/>
    <s v="BTZ.0306"/>
    <s v="BTZ.0306"/>
    <x v="1"/>
    <s v="Zomer eik"/>
    <n v="1"/>
    <n v="29"/>
    <n v="8"/>
    <n v="5.3823999999999996"/>
    <s v="8 x de stamdiameter"/>
    <n v="21.182400000000001"/>
    <n v="15.8"/>
    <s v="20 - 30"/>
    <s v="Beplanting"/>
    <x v="0"/>
    <s v="Goed"/>
    <s v="voorwaarden"/>
    <s v="Geen kabels"/>
    <m/>
    <m/>
    <m/>
    <n v="136045.92300000001"/>
    <n v="453537.63700000203"/>
    <s v="490"/>
    <s v="&gt;15 jaar"/>
    <m/>
    <m/>
    <d v="2022-08-02T07:20:20"/>
    <s v="r.thijssen"/>
    <d v="2022-08-05T04:48:43"/>
    <s v="r.geerts@terranostra.nu"/>
    <s v="9 -12 m"/>
    <s v="Ja"/>
    <s v="Ja"/>
    <s v="Ja"/>
    <s v="Ja"/>
    <s v="Ja"/>
    <s v="Ja"/>
    <s v="Nee"/>
    <s v="ja - formaat en positie gunstig"/>
    <m/>
    <s v="Nee"/>
    <m/>
    <s v="Ja"/>
  </r>
  <r>
    <n v="1766"/>
    <s v="95417"/>
    <s v="95417"/>
    <x v="2"/>
    <s v="Gewone es"/>
    <n v="1"/>
    <n v="36"/>
    <n v="8"/>
    <n v="8.2943999999999996"/>
    <s v="8 x de stamdiameter"/>
    <n v="29.0944"/>
    <n v="20.8"/>
    <s v="30 - 40"/>
    <s v="Gras"/>
    <x v="0"/>
    <s v="Matig"/>
    <s v="Nee"/>
    <m/>
    <s v="Onderstandig "/>
    <m/>
    <m/>
    <n v="136026.365000002"/>
    <n v="453710.35100000002"/>
    <s v="36"/>
    <s v="&gt;15 jaar"/>
    <m/>
    <s v="Ja"/>
    <d v="2022-08-02T07:20:20"/>
    <s v="r.thijssen"/>
    <d v="2022-08-04T04:06:12"/>
    <s v="r.geerts@terranostra.nu"/>
    <s v="12 -15 m"/>
    <s v="Ja"/>
    <s v="Ja"/>
    <s v="Ja"/>
    <s v="Ja"/>
    <s v="Ja"/>
    <s v="Ja"/>
    <s v="Nee"/>
    <s v="Nee - beeldkwaliteit onvoldoende"/>
    <m/>
    <s v="Nee"/>
    <m/>
    <s v="Ja"/>
  </r>
  <r>
    <n v="1767"/>
    <s v="95418"/>
    <s v="95418"/>
    <x v="2"/>
    <s v="Gewone es"/>
    <n v="1"/>
    <n v="32"/>
    <n v="8"/>
    <n v="6.5536000000000003"/>
    <s v="8 x de stamdiameter"/>
    <n v="26.153599999999997"/>
    <n v="19.599999999999998"/>
    <s v="30 - 40"/>
    <s v="Gras"/>
    <x v="0"/>
    <s v="Slecht"/>
    <s v="Nee"/>
    <m/>
    <m/>
    <m/>
    <m/>
    <n v="136028.24500000101"/>
    <n v="453707.32100000198"/>
    <s v="37"/>
    <s v="&gt;15 jaar"/>
    <s v="Klein kroontje door insluiting"/>
    <s v="Ja"/>
    <d v="2022-08-02T07:20:20"/>
    <s v="r.thijssen"/>
    <d v="2022-08-04T07:30:58"/>
    <s v="r.geerts@terranostra.nu"/>
    <s v="9 -12 m"/>
    <s v="Ja"/>
    <s v="Ja"/>
    <s v="Ja"/>
    <s v="Ja"/>
    <s v="Nee"/>
    <s v="Ja"/>
    <s v="Nee"/>
    <s v="Nee - beeldkwaliteit onvoldoende"/>
    <s v="Oostzijde elektra 10 kv en gas op 1,75 m. "/>
    <s v="Ja"/>
    <s v="Oostzijde elektra 10 kv en gasleiding doorzagen buiten de kluit en eruit trekken."/>
    <s v="Ja"/>
  </r>
  <r>
    <n v="1874"/>
    <s v="519468"/>
    <s v="519468"/>
    <x v="3"/>
    <s v="Iep"/>
    <n v="1"/>
    <n v="77"/>
    <n v="21"/>
    <n v="29.052099999999999"/>
    <s v="7 x de stamdiameter"/>
    <n v="92.952100000000002"/>
    <n v="63.900000000000006"/>
    <s v="50 - 60"/>
    <s v="Gras"/>
    <x v="1"/>
    <s v="Redelijk"/>
    <s v="Nee"/>
    <s v="alleen in projectgebied"/>
    <s v="iets 1zijdigeklu"/>
    <m/>
    <s v="."/>
    <n v="135822.71600000199"/>
    <n v="453266.46100000298"/>
    <s v="144"/>
    <s v="&gt;15 jaar"/>
    <m/>
    <m/>
    <d v="2022-08-02T07:20:20"/>
    <s v="r.thijssen"/>
    <d v="2022-08-04T07:55:34"/>
    <s v="r.geerts@terranostra.nu"/>
    <s v="12 -15 m"/>
    <s v="Ja"/>
    <s v="Ja"/>
    <s v="Ja"/>
    <s v="Ja"/>
    <s v="Ja"/>
    <s v="Nee"/>
    <s v="Nee"/>
    <s v="Nee - Omgevingsfactoren"/>
    <m/>
    <s v="Nee"/>
    <m/>
    <s v="Ja"/>
  </r>
  <r>
    <n v="1903"/>
    <s v="519512"/>
    <s v="519512"/>
    <x v="3"/>
    <s v="Iep"/>
    <n v="1"/>
    <n v="69"/>
    <n v="16"/>
    <n v="23.328900000000001"/>
    <s v="7 x de stamdiameter"/>
    <n v="74.72890000000001"/>
    <n v="51.400000000000006"/>
    <s v="50 - 60"/>
    <s v="Gras"/>
    <x v="1"/>
    <s v="Redelijk"/>
    <s v="Nee"/>
    <s v="."/>
    <s v="."/>
    <s v="."/>
    <s v="."/>
    <n v="135748.698000003"/>
    <n v="453719.73600000102"/>
    <s v="173"/>
    <s v="&gt;15 jaar"/>
    <m/>
    <m/>
    <d v="2022-08-02T07:20:20"/>
    <s v="r.thijssen"/>
    <d v="2022-08-04T07:55:34"/>
    <s v="r.geerts@terranostra.nu"/>
    <s v="18 -24 m"/>
    <s v="Nee"/>
    <s v="Ja"/>
    <s v="Ja"/>
    <s v="Ja"/>
    <s v="Nee"/>
    <s v="Nee"/>
    <s v="Nee"/>
    <s v="Nee - Omgevingsfactoren"/>
    <m/>
    <s v="Ja"/>
    <s v="Riolering zuidzijde handhaven en volschuimen."/>
    <s v="Ja"/>
  </r>
  <r>
    <n v="1813"/>
    <s v="95884"/>
    <s v="95884"/>
    <x v="3"/>
    <s v="Iep"/>
    <n v="1"/>
    <n v="52"/>
    <n v="14"/>
    <n v="13.249599999999999"/>
    <s v="7 x de stamdiameter"/>
    <n v="49.249600000000001"/>
    <n v="36"/>
    <s v="50 - 60"/>
    <s v="Gras"/>
    <x v="1"/>
    <s v="Redelijk"/>
    <s v="Nee"/>
    <s v="alleen in projectgebied"/>
    <m/>
    <m/>
    <m/>
    <n v="135839.400000002"/>
    <n v="453250.29300000099"/>
    <s v="83"/>
    <s v="&gt;15 jaar"/>
    <m/>
    <m/>
    <d v="2022-08-02T07:20:20"/>
    <s v="r.thijssen"/>
    <d v="2022-08-04T07:55:34"/>
    <s v="r.geerts@terranostra.nu"/>
    <s v="12 -15 m"/>
    <s v="Ja"/>
    <s v="Ja"/>
    <s v="Ja"/>
    <s v="Ja"/>
    <s v="Nee"/>
    <s v="Ja"/>
    <s v="Nee"/>
    <s v="Nee - Omgevingsfactoren"/>
    <m/>
    <s v="Nee"/>
    <m/>
    <s v="Ja"/>
  </r>
  <r>
    <n v="1769"/>
    <s v="95420"/>
    <s v="95420"/>
    <x v="2"/>
    <s v="Gewone es"/>
    <n v="1"/>
    <n v="51"/>
    <n v="16"/>
    <n v="12.744899999999999"/>
    <s v="7 x de stamdiameter"/>
    <n v="48.244900000000001"/>
    <n v="35.5"/>
    <s v="40 - 50"/>
    <s v="Gras"/>
    <x v="0"/>
    <s v="Redelijk"/>
    <s v="Nee"/>
    <s v="Gas"/>
    <m/>
    <m/>
    <m/>
    <n v="136029.65500000099"/>
    <n v="453702.02100000199"/>
    <s v="39"/>
    <s v="&gt;15 jaar"/>
    <s v="Gas op 53 cm vanuit hart boom"/>
    <s v="Ja"/>
    <d v="2022-08-02T07:20:20"/>
    <s v="r.thijssen"/>
    <d v="2022-08-04T07:55:34"/>
    <s v="r.geerts@terranostra.nu"/>
    <s v="12 -15 m"/>
    <s v="Ja"/>
    <s v="Ja"/>
    <s v="Ja"/>
    <s v="Ja"/>
    <s v="Nee"/>
    <s v="Ja"/>
    <s v="Nee"/>
    <s v="Nee - Omgevingsfactoren"/>
    <s v="Alleen verplantbaar als elektra en gasleiding zijn afgekoppeld."/>
    <s v="Ja"/>
    <s v="Doorknippen en uit de kluit trekken van elektra en gas."/>
    <s v="Ja"/>
  </r>
  <r>
    <n v="1783"/>
    <s v="95486"/>
    <s v="95486"/>
    <x v="4"/>
    <s v="Gewone esdoorn"/>
    <n v="2"/>
    <n v="51"/>
    <n v="14"/>
    <n v="16.6464"/>
    <s v="8 x de stamdiameter"/>
    <n v="47.6464"/>
    <n v="31"/>
    <s v="40 - 50"/>
    <s v="Gras"/>
    <x v="1"/>
    <s v="Redelijk"/>
    <s v="Nee"/>
    <s v="riolering buiten kluit"/>
    <m/>
    <s v="plakoksel"/>
    <m/>
    <n v="136085.66500000301"/>
    <n v="453274.901000001"/>
    <s v="53"/>
    <s v="&gt;15 jaar"/>
    <s v="Alleen in project"/>
    <m/>
    <d v="2022-08-02T07:20:20"/>
    <s v="r.thijssen"/>
    <d v="2022-08-04T07:55:34"/>
    <s v="r.geerts@terranostra.nu"/>
    <s v="15 -18 m"/>
    <s v="Ja"/>
    <s v="Ja"/>
    <s v="Ja"/>
    <s v="Ja"/>
    <s v="Ja"/>
    <s v="Ja"/>
    <s v="Nee"/>
    <s v="Nee - Omgevingsfactoren"/>
    <m/>
    <s v="Ja"/>
    <s v="Riolering noordzijde en oostzijde handhaven en volschuimen."/>
    <s v="Ja"/>
  </r>
  <r>
    <n v="2052"/>
    <s v="BTZ.0126"/>
    <s v="BTZ.0126"/>
    <x v="5"/>
    <s v="Witte acacia"/>
    <n v="1"/>
    <n v="46"/>
    <n v="10"/>
    <n v="13.542400000000001"/>
    <s v="8 x de stamdiameter"/>
    <n v="41.942400000000006"/>
    <n v="28.400000000000006"/>
    <s v="30 - 40"/>
    <s v="Beplanting"/>
    <x v="1"/>
    <s v="Redelijk"/>
    <s v="Nee"/>
    <s v="alleen in projectgebied"/>
    <m/>
    <m/>
    <m/>
    <n v="135911.42400000201"/>
    <n v="453514.922000002"/>
    <s v="322"/>
    <s v="&gt;15 jaar"/>
    <s v="Boom op de werkgrens. Geen kabels hier. "/>
    <s v="Ja"/>
    <d v="2022-08-02T07:20:20"/>
    <s v="r.thijssen"/>
    <d v="2022-08-04T13:23:55"/>
    <s v="r.geerts@terranostra.nu"/>
    <s v="12 -15 m"/>
    <s v="Ja"/>
    <s v="Ja"/>
    <s v="Ja"/>
    <s v="Ja"/>
    <s v="Ja"/>
    <s v="Ja"/>
    <s v="Nee"/>
    <s v="Nee - Omgevingsfactoren"/>
    <m/>
    <s v="Nee"/>
    <m/>
    <s v="Ja"/>
  </r>
  <r>
    <n v="2064"/>
    <s v="BTZ.0138"/>
    <s v="BTZ.0138"/>
    <x v="5"/>
    <s v="Witte acacia"/>
    <n v="1"/>
    <n v="46"/>
    <n v="10"/>
    <n v="13.542400000000001"/>
    <s v="8 x de stamdiameter"/>
    <n v="41.942400000000006"/>
    <n v="28.400000000000006"/>
    <s v="30 - 40"/>
    <s v="Beplanting"/>
    <x v="1"/>
    <s v="Redelijk"/>
    <s v="Nee"/>
    <s v="alleen in projectgebied"/>
    <m/>
    <m/>
    <m/>
    <n v="135892.494000003"/>
    <n v="453634.03400000202"/>
    <s v="334"/>
    <s v="&gt;15 jaar"/>
    <s v="Geen kabels hier. "/>
    <s v="Ja"/>
    <d v="2022-08-02T07:20:20"/>
    <s v="r.thijssen"/>
    <d v="2022-08-05T05:33:48"/>
    <s v="r.geerts@terranostra.nu"/>
    <s v="12 -15 m"/>
    <s v="Ja"/>
    <s v="Ja"/>
    <s v="Ja"/>
    <s v="Ja"/>
    <s v="Ja"/>
    <s v="Ja"/>
    <s v="Nee"/>
    <s v="Nee - Omgevingsfactoren"/>
    <m/>
    <s v="Nee"/>
    <m/>
    <s v="Ja"/>
  </r>
  <r>
    <n v="2051"/>
    <s v="BTZ.0125"/>
    <s v="BTZ.0125"/>
    <x v="5"/>
    <s v="Witte acacia"/>
    <n v="1"/>
    <n v="45"/>
    <n v="10"/>
    <n v="12.96"/>
    <s v="8 x de stamdiameter"/>
    <n v="40.96"/>
    <n v="28"/>
    <s v="30 - 40"/>
    <s v="Beplanting"/>
    <x v="1"/>
    <s v="Redelijk"/>
    <s v="Nee"/>
    <s v="alleen in projectgebied"/>
    <m/>
    <m/>
    <m/>
    <n v="135912.399"/>
    <n v="453509.49700000102"/>
    <s v="321"/>
    <s v="&gt;15 jaar"/>
    <s v="Boom op de werkgrens. Geen kabels hier. "/>
    <s v="Ja"/>
    <d v="2022-08-02T07:20:20"/>
    <s v="r.thijssen"/>
    <d v="2022-08-04T13:23:55"/>
    <s v="r.geerts@terranostra.nu"/>
    <s v="12 -15 m"/>
    <s v="Ja"/>
    <s v="Ja"/>
    <s v="Ja"/>
    <s v="Ja"/>
    <s v="Ja"/>
    <s v="Ja"/>
    <s v="Nee"/>
    <s v="Nee - Omgevingsfactoren"/>
    <m/>
    <s v="Nee"/>
    <m/>
    <s v="Ja"/>
  </r>
  <r>
    <n v="1907"/>
    <s v="519516"/>
    <s v="519516"/>
    <x v="6"/>
    <s v="Iep"/>
    <n v="1"/>
    <n v="42"/>
    <n v="10"/>
    <n v="11.2896"/>
    <s v="8 x de stamdiameter"/>
    <n v="38.089600000000004"/>
    <n v="26.800000000000004"/>
    <s v="20 - 30"/>
    <s v="Gras"/>
    <x v="0"/>
    <s v="Goed"/>
    <s v="Nee"/>
    <s v="."/>
    <s v="."/>
    <s v="."/>
    <s v="."/>
    <n v="135746.072000001"/>
    <n v="453737.254000001"/>
    <s v="177"/>
    <s v="&gt;15 jaar"/>
    <m/>
    <m/>
    <d v="2022-08-02T07:20:20"/>
    <s v="r.thijssen"/>
    <d v="2022-08-04T07:57:48"/>
    <s v="r.geerts@terranostra.nu"/>
    <s v="9 -12 m"/>
    <s v="Ja"/>
    <s v="Ja"/>
    <s v="Ja"/>
    <s v="Ja"/>
    <s v="Nee"/>
    <s v="Ja"/>
    <s v="Nee"/>
    <s v="Nee - Omgevingsfactoren"/>
    <s v="10 kv in de kluit."/>
    <s v="Nee"/>
    <m/>
    <s v="Ja"/>
  </r>
  <r>
    <n v="1981"/>
    <s v="BTZ.0049"/>
    <s v="BTZ.0049"/>
    <x v="5"/>
    <s v="Witte acacia"/>
    <n v="1"/>
    <n v="42"/>
    <n v="12"/>
    <n v="11.2896"/>
    <s v="8 x de stamdiameter"/>
    <n v="38.089600000000004"/>
    <n v="26.800000000000004"/>
    <s v="30 - 40"/>
    <s v="Beplanting"/>
    <x v="1"/>
    <s v="Redelijk"/>
    <s v="Nee"/>
    <m/>
    <m/>
    <m/>
    <m/>
    <n v="135894.13300000099"/>
    <n v="453456.57600000099"/>
    <s v="251"/>
    <s v="&gt;15 jaar"/>
    <s v="groenstrook 1,70 breed. Tuikabels te voorzien."/>
    <s v="Ja"/>
    <d v="2022-08-02T07:20:20"/>
    <s v="r.thijssen"/>
    <d v="2022-08-04T13:50:51"/>
    <s v="r.geerts@terranostra.nu"/>
    <s v="9 -12 m"/>
    <s v="Ja"/>
    <s v="Ja"/>
    <s v="Ja"/>
    <s v="Ja"/>
    <s v="Ja"/>
    <s v="Nee"/>
    <s v="Nee"/>
    <s v="Nee - Omgevingsfactoren"/>
    <m/>
    <s v="Nee"/>
    <m/>
    <s v="Ja"/>
  </r>
  <r>
    <n v="2056"/>
    <s v="BTZ.0130"/>
    <s v="BTZ.0130"/>
    <x v="5"/>
    <s v="Witte acacia"/>
    <n v="1"/>
    <n v="42"/>
    <n v="10"/>
    <n v="11.2896"/>
    <s v="8 x de stamdiameter"/>
    <n v="38.089600000000004"/>
    <n v="26.800000000000004"/>
    <s v="30 - 40"/>
    <s v="Beplanting"/>
    <x v="1"/>
    <s v="Redelijk"/>
    <s v="Nee"/>
    <s v="alleen in projectgebied"/>
    <s v="eenzijdige kluit"/>
    <s v="tuien te voorzien"/>
    <m/>
    <n v="135907.5"/>
    <n v="453540.455000002"/>
    <s v="326"/>
    <s v="&gt;15 jaar"/>
    <s v="Boom op de werkgrens. Geen kabels hier. "/>
    <s v="Ja"/>
    <d v="2022-08-02T07:20:20"/>
    <s v="r.thijssen"/>
    <d v="2022-08-05T14:20:13"/>
    <s v="r.geerts@terranostra.nu"/>
    <s v="9 -12 m"/>
    <s v="Ja"/>
    <s v="Ja"/>
    <s v="Ja"/>
    <s v="Ja"/>
    <s v="Ja"/>
    <s v="Nee"/>
    <s v="Nee"/>
    <s v="Nee - Omgevingsfactoren"/>
    <m/>
    <s v="Nee"/>
    <m/>
    <s v="Ja"/>
  </r>
  <r>
    <n v="1762"/>
    <s v="95413"/>
    <s v="95413"/>
    <x v="2"/>
    <s v="Gewone es"/>
    <n v="1"/>
    <n v="41"/>
    <n v="12"/>
    <n v="10.7584"/>
    <s v="8 x de stamdiameter"/>
    <n v="37.1584"/>
    <n v="26.4"/>
    <s v="30 - 40"/>
    <s v="Gras"/>
    <x v="0"/>
    <s v="Goed"/>
    <s v="Nee"/>
    <m/>
    <m/>
    <m/>
    <m/>
    <n v="136021.63500000199"/>
    <n v="453735.82100000198"/>
    <s v="32"/>
    <s v="&gt;15 jaar"/>
    <s v="Telecom op 1,3 m, rand kluit. "/>
    <s v="Ja"/>
    <d v="2022-08-02T07:20:20"/>
    <s v="r.thijssen"/>
    <d v="2022-08-04T07:55:34"/>
    <s v="r.geerts@terranostra.nu"/>
    <s v="12 -15 m"/>
    <s v="Ja"/>
    <s v="Ja"/>
    <s v="Ja"/>
    <s v="Ja"/>
    <s v="Nee"/>
    <s v="Ja"/>
    <s v="Nee"/>
    <s v="Nee - Omgevingsfactoren"/>
    <s v="Telecom kan naar verwachting worden gescheiden van de kluit."/>
    <s v="Ja"/>
    <s v="Oostzijde elektra 10 kv en gasleiding voorzichtig verwijderen."/>
    <s v="Ja"/>
  </r>
  <r>
    <n v="2054"/>
    <s v="BTZ.0128"/>
    <s v="BTZ.0128"/>
    <x v="5"/>
    <s v="Witte acacia"/>
    <n v="1"/>
    <n v="41"/>
    <n v="10"/>
    <n v="10.7584"/>
    <s v="8 x de stamdiameter"/>
    <n v="37.1584"/>
    <n v="26.4"/>
    <s v="30 - 40"/>
    <s v="Beplanting"/>
    <x v="1"/>
    <s v="Redelijk"/>
    <s v="Nee"/>
    <s v="Conditie"/>
    <m/>
    <m/>
    <m/>
    <n v="135909.89600000199"/>
    <n v="453527.05400000099"/>
    <s v="324"/>
    <s v="&gt;15 jaar"/>
    <m/>
    <s v="Ja"/>
    <d v="2022-08-02T07:20:20"/>
    <s v="r.thijssen"/>
    <d v="2022-08-04T13:22:15"/>
    <s v="r.geerts@terranostra.nu"/>
    <s v="12 -15 m"/>
    <s v="Ja"/>
    <s v="Ja"/>
    <s v="Ja"/>
    <s v="Ja"/>
    <s v="Ja"/>
    <s v="Nee"/>
    <s v="Nee"/>
    <s v="Nee - Omgevingsfactoren"/>
    <m/>
    <s v="Nee"/>
    <m/>
    <s v="Ja"/>
  </r>
  <r>
    <n v="2055"/>
    <s v="BTZ.0129"/>
    <s v="BTZ.0129"/>
    <x v="5"/>
    <s v="Witte acacia"/>
    <n v="1"/>
    <n v="41"/>
    <n v="10"/>
    <n v="10.7584"/>
    <s v="8 x de stamdiameter"/>
    <n v="37.1584"/>
    <n v="26.4"/>
    <s v="30 - 40"/>
    <s v="Beplanting"/>
    <x v="1"/>
    <s v="Redelijk"/>
    <s v="Nee"/>
    <s v="alleen in projectgebied"/>
    <s v="eenzijdige kluit"/>
    <s v="tuien te voorzien"/>
    <m/>
    <n v="135908.5"/>
    <n v="453533.50500000297"/>
    <s v="325"/>
    <s v="&gt;15 jaar"/>
    <s v="Boom op de werkgrens. Geen kabels hier. "/>
    <s v="Ja"/>
    <d v="2022-08-02T07:20:20"/>
    <s v="r.thijssen"/>
    <d v="2022-08-05T14:20:42"/>
    <s v="r.geerts@terranostra.nu"/>
    <s v="9 -12 m"/>
    <s v="Ja"/>
    <s v="Ja"/>
    <s v="Ja"/>
    <s v="Ja"/>
    <s v="Ja"/>
    <s v="Nee"/>
    <s v="Nee"/>
    <s v="Nee - Omgevingsfactoren"/>
    <m/>
    <s v="Nee"/>
    <m/>
    <s v="Ja"/>
  </r>
  <r>
    <n v="2061"/>
    <s v="BTZ.0135"/>
    <s v="BTZ.0135"/>
    <x v="5"/>
    <s v="Witte acacia"/>
    <n v="1"/>
    <n v="41"/>
    <n v="8"/>
    <n v="10.7584"/>
    <s v="8 x de stamdiameter"/>
    <n v="37.1584"/>
    <n v="26.4"/>
    <s v="30 - 40"/>
    <s v="Beplanting"/>
    <x v="1"/>
    <s v="Redelijk"/>
    <s v="Nee"/>
    <m/>
    <m/>
    <m/>
    <m/>
    <n v="135898.10800000301"/>
    <n v="453604.45100000099"/>
    <s v="331"/>
    <s v="&gt;15 jaar"/>
    <s v="Boom op de werkgrens. Geen kabels hier. "/>
    <s v="Ja"/>
    <d v="2022-08-02T07:20:20"/>
    <s v="r.thijssen"/>
    <d v="2022-08-04T11:27:22"/>
    <s v="r.geerts@terranostra.nu"/>
    <s v="12 -15 m"/>
    <s v="Ja"/>
    <s v="Ja"/>
    <s v="Ja"/>
    <s v="Ja"/>
    <s v="Ja"/>
    <s v="Ja"/>
    <s v="Nee"/>
    <s v="Nee - Omgevingsfactoren"/>
    <m/>
    <s v="Nee"/>
    <m/>
    <s v="Ja"/>
  </r>
  <r>
    <n v="1761"/>
    <s v="95412"/>
    <s v="95412"/>
    <x v="2"/>
    <s v="Gewone es"/>
    <n v="1"/>
    <n v="40"/>
    <n v="14"/>
    <n v="10.24"/>
    <s v="8 x de stamdiameter"/>
    <n v="36.24"/>
    <n v="26"/>
    <s v="30 - 40"/>
    <s v="Gras"/>
    <x v="0"/>
    <s v="Redelijk"/>
    <s v="Nee"/>
    <m/>
    <m/>
    <m/>
    <m/>
    <n v="136023.43500000201"/>
    <n v="453741.551000003"/>
    <s v="31"/>
    <s v="&gt;15 jaar"/>
    <s v="10 kv 40 cm binnen de kluitrand. Mogelijk nog riool hier als tekening onvolledig is."/>
    <s v="Ja"/>
    <d v="2022-08-02T07:20:20"/>
    <s v="r.thijssen"/>
    <d v="2022-08-04T07:55:34"/>
    <s v="r.geerts@terranostra.nu"/>
    <s v="12 -15 m"/>
    <s v="Ja"/>
    <s v="Ja"/>
    <s v="Ja"/>
    <s v="Ja"/>
    <s v="Nee"/>
    <s v="Ja"/>
    <s v="Nee"/>
    <s v="Nee - Omgevingsfactoren"/>
    <s v="Alleen verplantbaar als kabel/leiding komt te vervallen."/>
    <s v="Ja"/>
    <s v="Oostzijde elektra 10 kv en gasleiding doorzagen buiten de kluit en eruit trekken."/>
    <s v="Ja"/>
  </r>
  <r>
    <n v="2053"/>
    <s v="BTZ.0127"/>
    <s v="BTZ.0127"/>
    <x v="5"/>
    <s v="Witte acacia"/>
    <n v="1"/>
    <n v="40"/>
    <n v="10"/>
    <n v="10.24"/>
    <s v="8 x de stamdiameter"/>
    <n v="36.24"/>
    <n v="26"/>
    <s v="30 - 40"/>
    <s v="Beplanting"/>
    <x v="1"/>
    <s v="Redelijk"/>
    <s v="Nee"/>
    <s v="Conditie"/>
    <m/>
    <m/>
    <m/>
    <n v="135910.796"/>
    <n v="453520.27900000301"/>
    <s v="323"/>
    <s v="&gt;15 jaar"/>
    <m/>
    <s v="Ja"/>
    <d v="2022-08-02T07:20:20"/>
    <s v="r.thijssen"/>
    <d v="2022-08-04T13:23:55"/>
    <s v="r.geerts@terranostra.nu"/>
    <s v="12 -15 m"/>
    <s v="Ja"/>
    <s v="Ja"/>
    <s v="Ja"/>
    <s v="Ja"/>
    <s v="Ja"/>
    <s v="Ja"/>
    <s v="Nee"/>
    <s v="Nee - Omgevingsfactoren"/>
    <m/>
    <s v="Nee"/>
    <m/>
    <s v="Ja"/>
  </r>
  <r>
    <n v="2060"/>
    <s v="BTZ.0134"/>
    <s v="BTZ.0134"/>
    <x v="5"/>
    <s v="Witte acacia"/>
    <n v="1"/>
    <n v="40"/>
    <n v="8"/>
    <n v="10.24"/>
    <s v="8 x de stamdiameter"/>
    <n v="36.24"/>
    <n v="26"/>
    <s v="30 - 40"/>
    <s v="Beplanting"/>
    <x v="1"/>
    <s v="Redelijk"/>
    <s v="Nee"/>
    <s v="eenzijdige kluit"/>
    <s v="tuien te voorzie"/>
    <m/>
    <m/>
    <n v="135902.286000002"/>
    <n v="453574.55900000001"/>
    <s v="330"/>
    <s v="&gt;15 jaar"/>
    <s v="Boom op de werkgrens. Geen kabels hier. "/>
    <s v="Ja"/>
    <d v="2022-08-02T07:20:20"/>
    <s v="r.thijssen"/>
    <d v="2022-08-04T13:12:50"/>
    <s v="r.geerts@terranostra.nu"/>
    <s v="9 -12 m"/>
    <s v="Ja"/>
    <s v="Ja"/>
    <s v="Ja"/>
    <s v="Ja"/>
    <s v="Ja"/>
    <s v="Nee"/>
    <s v="Ja"/>
    <s v="Nee - Omgevingsfactoren"/>
    <m/>
    <s v="Nee"/>
    <m/>
    <s v="Ja"/>
  </r>
  <r>
    <n v="1895"/>
    <s v="519503"/>
    <s v="519503"/>
    <x v="6"/>
    <s v="Iep"/>
    <n v="1"/>
    <n v="39"/>
    <n v="9"/>
    <n v="9.7344000000000008"/>
    <s v="8 x de stamdiameter"/>
    <n v="31.4344"/>
    <n v="21.7"/>
    <s v="20 - 30"/>
    <s v="Gras"/>
    <x v="1"/>
    <s v="Redelijk"/>
    <s v="Nee"/>
    <s v="alleen in projectgebied"/>
    <s v="."/>
    <s v="."/>
    <s v="."/>
    <n v="135787.705000002"/>
    <n v="453469.514000002"/>
    <s v="165"/>
    <s v="&gt;15 jaar"/>
    <s v="Stamvoet schade beperkte inrotting, bacterieslijm. Goede Callus. "/>
    <m/>
    <d v="2022-08-02T07:20:20"/>
    <s v="r.thijssen"/>
    <d v="2022-08-04T07:55:34"/>
    <s v="r.geerts@terranostra.nu"/>
    <s v="6 - 9 m"/>
    <s v="Ja"/>
    <s v="Ja"/>
    <s v="Ja"/>
    <s v="Ja"/>
    <s v="Ja"/>
    <s v="Ja"/>
    <s v="Nee"/>
    <s v="Nee - Omgevingsfactoren"/>
    <m/>
    <s v="Ja"/>
    <s v="Riolering noordzijde handhaven en volschuimen."/>
    <s v="Ja"/>
  </r>
  <r>
    <n v="1987"/>
    <s v="BTZ.0055"/>
    <s v="BTZ.0055"/>
    <x v="7"/>
    <s v="Valse Christusdoorn"/>
    <n v="1"/>
    <n v="39"/>
    <n v="16"/>
    <n v="9.7344000000000008"/>
    <s v="8 x de stamdiameter"/>
    <n v="31.4344"/>
    <n v="21.7"/>
    <s v="20 - 30"/>
    <s v="Beplanting"/>
    <x v="0"/>
    <s v="Redelijk"/>
    <s v="Nee"/>
    <m/>
    <m/>
    <m/>
    <m/>
    <n v="135933.468000002"/>
    <n v="453419.254000001"/>
    <s v="257"/>
    <s v="&gt;15 jaar"/>
    <s v="Bovengrondse palenverankering te voorzien door scheefgroei. Geen kabels hier. "/>
    <s v="Ja"/>
    <d v="2022-08-02T07:20:20"/>
    <s v="r.thijssen"/>
    <d v="2022-08-04T14:00:28"/>
    <s v="r.geerts@terranostra.nu"/>
    <s v="9 -12 m"/>
    <s v="Ja"/>
    <s v="Ja"/>
    <s v="Ja"/>
    <s v="Ja"/>
    <s v="Ja"/>
    <s v="Ja"/>
    <s v="Nee"/>
    <s v="Nee - Omgevingsfactoren"/>
    <m/>
    <s v="Nee"/>
    <m/>
    <s v="Ja"/>
  </r>
  <r>
    <n v="1760"/>
    <s v="95411"/>
    <s v="95411"/>
    <x v="2"/>
    <s v="Gewone es"/>
    <n v="1"/>
    <n v="38"/>
    <n v="12"/>
    <n v="9.2416"/>
    <s v="8 x de stamdiameter"/>
    <n v="30.641599999999997"/>
    <n v="21.4"/>
    <s v="30 - 40"/>
    <s v="Gras"/>
    <x v="0"/>
    <s v="Redelijk"/>
    <s v="Nee"/>
    <m/>
    <m/>
    <m/>
    <m/>
    <n v="136021.595000003"/>
    <n v="453743.97100000101"/>
    <s v="30"/>
    <s v="&gt;15 jaar"/>
    <s v="Riool loopt misschien door onder de kluit."/>
    <s v="Ja"/>
    <d v="2022-08-02T07:20:20"/>
    <s v="r.thijssen"/>
    <d v="2022-08-04T07:55:34"/>
    <s v="r.geerts@terranostra.nu"/>
    <s v="12 -15 m"/>
    <s v="Ja"/>
    <s v="Ja"/>
    <s v="Ja"/>
    <s v="Ja"/>
    <s v="Nee"/>
    <s v="Ja"/>
    <s v="Nee"/>
    <s v="Nee - Omgevingsfactoren"/>
    <m/>
    <s v="Ja"/>
    <s v="Riolering noordzijde handhaven en volschuimen. Elektra 10 kv en gasleiding oostzijde doorzagen buiten de kluit en eruit trekken."/>
    <s v="Ja"/>
  </r>
  <r>
    <n v="2044"/>
    <s v="BTZ.0118"/>
    <s v="BTZ.0118"/>
    <x v="8"/>
    <s v="Valse Christusdoorn"/>
    <n v="1"/>
    <n v="38"/>
    <n v="10"/>
    <n v="9.2416"/>
    <s v="8 x de stamdiameter"/>
    <n v="30.641599999999997"/>
    <n v="21.4"/>
    <s v="20 - 30"/>
    <s v="Beplanting"/>
    <x v="0"/>
    <s v="Redelijk"/>
    <s v="Nee"/>
    <s v="Soort specifiek geschikt"/>
    <m/>
    <s v="eenzijdige kroon"/>
    <m/>
    <n v="136016.97200000301"/>
    <n v="453450.22300000099"/>
    <s v="314"/>
    <s v="&gt;15 jaar"/>
    <s v="Geen kabels hier. "/>
    <s v="Ja"/>
    <d v="2022-08-02T07:20:20"/>
    <s v="r.thijssen"/>
    <d v="2022-08-04T14:27:40"/>
    <s v="r.geerts@terranostra.nu"/>
    <s v="9 -12 m"/>
    <s v="Ja"/>
    <s v="Ja"/>
    <s v="Ja"/>
    <s v="Ja"/>
    <s v="Ja"/>
    <s v="Ja"/>
    <s v="Nee"/>
    <s v="Nee - Omgevingsfactoren"/>
    <m/>
    <s v="Nee"/>
    <m/>
    <s v="Ja"/>
  </r>
  <r>
    <n v="2066"/>
    <s v="BTZ.0140"/>
    <s v="BTZ.0140"/>
    <x v="8"/>
    <s v="Valse Christusdoorn"/>
    <n v="1"/>
    <n v="38"/>
    <n v="14"/>
    <n v="9.2416"/>
    <s v="8 x de stamdiameter"/>
    <n v="30.641599999999997"/>
    <n v="21.4"/>
    <s v="20 - 30"/>
    <s v="Beplanting"/>
    <x v="0"/>
    <s v="Redelijk"/>
    <s v="Nee"/>
    <s v="Soort specifiek geschikt"/>
    <s v="alleen in projec"/>
    <m/>
    <m/>
    <n v="135918.658"/>
    <n v="453569.08600000298"/>
    <s v="336"/>
    <s v="&gt;15 jaar"/>
    <s v="Geen kabels hier."/>
    <s v="Ja"/>
    <d v="2022-08-02T07:20:20"/>
    <s v="r.thijssen"/>
    <d v="2022-08-05T05:03:29"/>
    <s v="r.geerts@terranostra.nu"/>
    <s v="9 -12 m"/>
    <s v="Ja"/>
    <s v="Ja"/>
    <s v="Ja"/>
    <s v="Ja"/>
    <s v="Ja"/>
    <s v="Ja"/>
    <s v="Nee"/>
    <s v="Nee - Omgevingsfactoren"/>
    <m/>
    <s v="Nee"/>
    <m/>
    <s v="Ja"/>
  </r>
  <r>
    <n v="2068"/>
    <s v="BTZ.0142"/>
    <s v="BTZ.0142"/>
    <x v="8"/>
    <s v="Valse Christusdoorn"/>
    <n v="1"/>
    <n v="38"/>
    <n v="14"/>
    <n v="9.2416"/>
    <s v="8 x de stamdiameter"/>
    <n v="30.641599999999997"/>
    <n v="21.4"/>
    <s v="20 - 30"/>
    <s v="Beplanting"/>
    <x v="0"/>
    <s v="Redelijk"/>
    <s v="Nee"/>
    <s v="Soort specifiek geschikt"/>
    <s v="alleen in projec"/>
    <m/>
    <m/>
    <n v="135936.60900000099"/>
    <n v="453571.728"/>
    <s v="338"/>
    <s v="&gt;15 jaar"/>
    <s v="Geen kabels hier."/>
    <s v="Ja"/>
    <d v="2022-08-02T07:20:20"/>
    <s v="r.thijssen"/>
    <d v="2022-08-05T05:03:29"/>
    <s v="r.geerts@terranostra.nu"/>
    <s v="9 -12 m"/>
    <s v="Ja"/>
    <s v="Ja"/>
    <s v="Ja"/>
    <s v="Ja"/>
    <s v="Ja"/>
    <s v="Ja"/>
    <s v="Nee"/>
    <s v="Nee - Omgevingsfactoren"/>
    <m/>
    <s v="Nee"/>
    <m/>
    <s v="Ja"/>
  </r>
  <r>
    <n v="1731"/>
    <s v="BTZ.0057"/>
    <s v="BTZ.0057"/>
    <x v="7"/>
    <s v="Valse Christusdoorn"/>
    <n v="1"/>
    <n v="36"/>
    <n v="12"/>
    <n v="8.2943999999999996"/>
    <s v="8 x de stamdiameter"/>
    <n v="29.0944"/>
    <n v="20.8"/>
    <s v="20 - 30"/>
    <s v="Beplanting"/>
    <x v="0"/>
    <s v="Redelijk"/>
    <s v="Nee"/>
    <s v="Soort specifiek geschikt"/>
    <m/>
    <m/>
    <m/>
    <n v="135919.87299999999"/>
    <n v="453417.18500000198"/>
    <s v="1"/>
    <s v="&gt;15 jaar"/>
    <s v="Geen kabels hier. "/>
    <s v="Ja"/>
    <d v="2022-08-02T07:20:20"/>
    <s v="r.thijssen"/>
    <d v="2022-08-04T14:00:28"/>
    <s v="r.geerts@terranostra.nu"/>
    <s v="9 -12 m"/>
    <s v="Ja"/>
    <s v="Ja"/>
    <s v="Ja"/>
    <s v="Ja"/>
    <s v="Ja"/>
    <s v="Ja"/>
    <s v="Nee"/>
    <s v="Nee - Omgevingsfactoren"/>
    <m/>
    <s v="Nee"/>
    <m/>
    <s v="Ja"/>
  </r>
  <r>
    <n v="1991"/>
    <s v="BTZ.0060"/>
    <s v="BTZ.0060"/>
    <x v="7"/>
    <s v="Valse Christusdoorn"/>
    <n v="1"/>
    <n v="36"/>
    <n v="14"/>
    <n v="8.2943999999999996"/>
    <s v="8 x de stamdiameter"/>
    <n v="29.0944"/>
    <n v="20.8"/>
    <s v="20 - 30"/>
    <s v="Beplanting"/>
    <x v="0"/>
    <s v="Redelijk"/>
    <s v="Nee"/>
    <m/>
    <m/>
    <m/>
    <m/>
    <n v="135906.04500000199"/>
    <n v="453408.24099999998"/>
    <s v="261"/>
    <s v="&gt;15 jaar"/>
    <s v="Bovengrondse palenverankering te voorzien door scheefgroei. Geen kabels hier. "/>
    <s v="Ja"/>
    <d v="2022-08-02T07:20:20"/>
    <s v="r.thijssen"/>
    <d v="2022-08-04T14:00:28"/>
    <s v="r.geerts@terranostra.nu"/>
    <s v="9 -12 m"/>
    <s v="Ja"/>
    <s v="Ja"/>
    <s v="Ja"/>
    <s v="Ja"/>
    <s v="Ja"/>
    <s v="Ja"/>
    <s v="Nee"/>
    <s v="Nee - Omgevingsfactoren"/>
    <m/>
    <s v="Nee"/>
    <m/>
    <s v="Ja"/>
  </r>
  <r>
    <n v="1893"/>
    <s v="519501"/>
    <s v="519501"/>
    <x v="6"/>
    <s v="Iep"/>
    <n v="1"/>
    <n v="35"/>
    <n v="10"/>
    <n v="7.84"/>
    <s v="8 x de stamdiameter"/>
    <n v="28.34"/>
    <n v="20.5"/>
    <s v="20 - 30"/>
    <s v="Gras"/>
    <x v="1"/>
    <s v="Redelijk"/>
    <s v="Nee"/>
    <s v="alleen in projectgebied"/>
    <s v="."/>
    <s v="."/>
    <s v="."/>
    <n v="135784.92500000101"/>
    <n v="453488.58700000099"/>
    <s v="163"/>
    <s v="&gt;15 jaar"/>
    <m/>
    <m/>
    <d v="2022-08-02T07:20:20"/>
    <s v="r.thijssen"/>
    <d v="2022-08-04T07:55:34"/>
    <s v="r.geerts@terranostra.nu"/>
    <s v="6 - 9 m"/>
    <s v="Ja"/>
    <s v="Ja"/>
    <s v="Ja"/>
    <s v="Ja"/>
    <s v="Ja"/>
    <s v="Ja"/>
    <s v="Nee"/>
    <s v="Nee - Omgevingsfactoren"/>
    <m/>
    <s v="Nee"/>
    <m/>
    <s v="Ja"/>
  </r>
  <r>
    <n v="1965"/>
    <s v="BTZ.0033"/>
    <s v="BTZ.0033"/>
    <x v="5"/>
    <s v="Witte acacia"/>
    <n v="1"/>
    <n v="34"/>
    <n v="8"/>
    <n v="7.3983999999999996"/>
    <s v="8 x de stamdiameter"/>
    <n v="27.598399999999998"/>
    <n v="20.2"/>
    <s v="20 - 30"/>
    <s v="Beplanting"/>
    <x v="1"/>
    <s v="Redelijk"/>
    <s v="Nee"/>
    <m/>
    <m/>
    <m/>
    <m/>
    <n v="136000.937000003"/>
    <n v="453500.31400000298"/>
    <s v="235"/>
    <s v="&gt;15 jaar"/>
    <s v="Niet al te grote boom met een redelijke conditie."/>
    <s v="Ja"/>
    <d v="2022-08-02T07:20:20"/>
    <s v="r.thijssen"/>
    <d v="2022-08-05T04:39:38"/>
    <s v="r.geerts@terranostra.nu"/>
    <s v="9 -12 m"/>
    <s v="Ja"/>
    <s v="Ja"/>
    <s v="Ja"/>
    <s v="Ja"/>
    <s v="Ja"/>
    <s v="Ja"/>
    <s v="Nee"/>
    <s v="Nee - Omgevingsfactoren"/>
    <m/>
    <s v="Ja"/>
    <s v="Elektra noordzijde voorzichtig verwijderen."/>
    <s v="Ja"/>
  </r>
  <r>
    <n v="2072"/>
    <s v="BTZ.0146"/>
    <s v="BTZ.0146"/>
    <x v="8"/>
    <s v="Valse Christusdoorn"/>
    <n v="1"/>
    <n v="34"/>
    <n v="16"/>
    <n v="7.3983999999999996"/>
    <s v="8 x de stamdiameter"/>
    <n v="27.598399999999998"/>
    <n v="20.2"/>
    <s v="20 - 30"/>
    <s v="Beplanting"/>
    <x v="0"/>
    <s v="Redelijk"/>
    <s v="Nee"/>
    <s v="Soort specifiek geschikt"/>
    <s v="alleen in projec"/>
    <m/>
    <m/>
    <n v="135949.38800000001"/>
    <n v="453539.36000000301"/>
    <s v="342"/>
    <s v="&gt;15 jaar"/>
    <s v="Geen kabels hier."/>
    <s v="Ja"/>
    <d v="2022-08-02T07:20:20"/>
    <s v="r.thijssen"/>
    <d v="2022-08-05T05:03:11"/>
    <s v="r.geerts@terranostra.nu"/>
    <s v="9 -12 m"/>
    <s v="Ja"/>
    <s v="Ja"/>
    <s v="Ja"/>
    <s v="Ja"/>
    <s v="Ja"/>
    <s v="Ja"/>
    <s v="Nee"/>
    <s v="Nee - Omgevingsfactoren"/>
    <m/>
    <s v="Nee"/>
    <m/>
    <s v="Ja"/>
  </r>
  <r>
    <n v="1896"/>
    <s v="519505"/>
    <s v="519505"/>
    <x v="6"/>
    <s v="Iep"/>
    <n v="1"/>
    <n v="33"/>
    <n v="8"/>
    <n v="6.9695999999999998"/>
    <s v="8 x de stamdiameter"/>
    <n v="26.869599999999998"/>
    <n v="19.899999999999999"/>
    <s v="20 - 30"/>
    <s v="Gras"/>
    <x v="1"/>
    <s v="Redelijk"/>
    <s v="Nee"/>
    <m/>
    <s v="."/>
    <s v="."/>
    <s v="."/>
    <n v="135789.93"/>
    <n v="453453.92000000202"/>
    <s v="166"/>
    <s v="&gt;15 jaar"/>
    <m/>
    <m/>
    <d v="2022-08-02T07:20:20"/>
    <s v="r.thijssen"/>
    <d v="2022-08-03T12:34:50"/>
    <s v="r.geerts@terranostra.nu"/>
    <s v="6 - 9 m"/>
    <s v="Ja"/>
    <s v="Ja"/>
    <s v="Ja"/>
    <s v="Ja"/>
    <s v="Ja"/>
    <s v="Ja"/>
    <s v="Nee"/>
    <s v="Nee - Omgevingsfactoren"/>
    <m/>
    <s v="Nee"/>
    <m/>
    <s v="Ja"/>
  </r>
  <r>
    <n v="2075"/>
    <s v="BTZ.0149"/>
    <s v="BTZ.0149"/>
    <x v="8"/>
    <s v="Valse Christusdoorn"/>
    <n v="1"/>
    <n v="33"/>
    <n v="14"/>
    <n v="6.9695999999999998"/>
    <s v="8 x de stamdiameter"/>
    <n v="26.869599999999998"/>
    <n v="19.899999999999999"/>
    <s v="20 - 30"/>
    <s v="Beplanting"/>
    <x v="0"/>
    <s v="Redelijk"/>
    <s v="Nee"/>
    <s v="Soort specifiek geschikt"/>
    <s v="alleen in projec"/>
    <m/>
    <m/>
    <n v="135919.79000000301"/>
    <n v="453534.65600000299"/>
    <s v="345"/>
    <s v="&gt;15 jaar"/>
    <s v="Geen kabels hier."/>
    <s v="Ja"/>
    <d v="2022-08-02T07:20:20"/>
    <s v="r.thijssen"/>
    <d v="2022-08-05T05:03:11"/>
    <s v="r.geerts@terranostra.nu"/>
    <s v="9 -12 m"/>
    <s v="Ja"/>
    <s v="Ja"/>
    <s v="Ja"/>
    <s v="Ja"/>
    <s v="Ja"/>
    <s v="Ja"/>
    <s v="Nee"/>
    <s v="Nee - Omgevingsfactoren"/>
    <m/>
    <s v="Nee"/>
    <m/>
    <s v="Ja"/>
  </r>
  <r>
    <n v="2069"/>
    <s v="BTZ.0143"/>
    <s v="BTZ.0143"/>
    <x v="8"/>
    <s v="Valse Christusdoorn"/>
    <n v="1"/>
    <n v="32"/>
    <n v="14"/>
    <n v="6.5536000000000003"/>
    <s v="8 x de stamdiameter"/>
    <n v="26.153599999999997"/>
    <n v="19.599999999999998"/>
    <s v="20 - 30"/>
    <s v="Beplanting"/>
    <x v="0"/>
    <s v="Redelijk"/>
    <s v="Nee"/>
    <s v="Soort specifiek geschikt"/>
    <s v="alleen in projec"/>
    <m/>
    <m/>
    <n v="135943.797000002"/>
    <n v="453567.66700000298"/>
    <s v="339"/>
    <s v="&gt;15 jaar"/>
    <s v="Geen kabels hier."/>
    <s v="Ja"/>
    <d v="2022-08-02T07:20:20"/>
    <s v="r.thijssen"/>
    <d v="2022-08-05T05:03:29"/>
    <s v="r.geerts@terranostra.nu"/>
    <s v="9 -12 m"/>
    <s v="Ja"/>
    <s v="Ja"/>
    <s v="Ja"/>
    <s v="Ja"/>
    <s v="Ja"/>
    <s v="Ja"/>
    <s v="Nee"/>
    <s v="Nee - Omgevingsfactoren"/>
    <m/>
    <s v="Nee"/>
    <m/>
    <s v="Ja"/>
  </r>
  <r>
    <n v="1768"/>
    <s v="95419"/>
    <s v="95419"/>
    <x v="2"/>
    <s v="Gewone es"/>
    <n v="1"/>
    <n v="31"/>
    <n v="8"/>
    <n v="6.1504000000000003"/>
    <s v="8 x de stamdiameter"/>
    <n v="25.450400000000002"/>
    <n v="19.3"/>
    <s v="30 - 40"/>
    <s v="Gras"/>
    <x v="0"/>
    <s v="Redelijk"/>
    <s v="Nee"/>
    <m/>
    <m/>
    <m/>
    <m/>
    <n v="136026.98500000301"/>
    <n v="453703.54100000102"/>
    <s v="38"/>
    <s v="&gt;15 jaar"/>
    <m/>
    <s v="Ja"/>
    <d v="2022-08-02T07:20:20"/>
    <s v="r.thijssen"/>
    <d v="2022-08-04T07:31:20"/>
    <s v="r.geerts@terranostra.nu"/>
    <s v="12 -15 m"/>
    <s v="Ja"/>
    <s v="Ja"/>
    <s v="Ja"/>
    <s v="Ja"/>
    <s v="Ja"/>
    <s v="Ja"/>
    <s v="Nee"/>
    <s v="Nee - Omgevingsfactoren"/>
    <m/>
    <s v="Nee"/>
    <m/>
    <s v="Ja"/>
  </r>
  <r>
    <n v="2048"/>
    <s v="BTZ.0122"/>
    <s v="BTZ.0122"/>
    <x v="8"/>
    <s v="Valse Christusdoorn"/>
    <n v="1"/>
    <n v="31"/>
    <n v="10"/>
    <n v="6.1504000000000003"/>
    <s v="8 x de stamdiameter"/>
    <n v="25.450400000000002"/>
    <n v="19.3"/>
    <s v="20 - 30"/>
    <s v="Beplanting"/>
    <x v="0"/>
    <s v="Redelijk"/>
    <s v="Nee"/>
    <s v="Soort specifiek geschikt"/>
    <m/>
    <s v="eenzijdige kroon"/>
    <m/>
    <n v="136016.87299999999"/>
    <n v="453479.276000001"/>
    <s v="318"/>
    <s v="&gt;15 jaar"/>
    <s v="Geen kabels hier. "/>
    <s v="Ja"/>
    <d v="2022-08-02T07:20:20"/>
    <s v="r.thijssen"/>
    <d v="2022-08-04T14:25:26"/>
    <s v="r.geerts@terranostra.nu"/>
    <s v="9 -12 m"/>
    <s v="Ja"/>
    <s v="Ja"/>
    <s v="Ja"/>
    <s v="Ja"/>
    <s v="Ja"/>
    <s v="Ja"/>
    <s v="Nee"/>
    <s v="Nee - Omgevingsfactoren"/>
    <m/>
    <s v="Nee"/>
    <m/>
    <s v="Ja"/>
  </r>
  <r>
    <n v="1759"/>
    <s v="95410"/>
    <s v="95410"/>
    <x v="2"/>
    <s v="Gewone es"/>
    <n v="1"/>
    <n v="30"/>
    <n v="10"/>
    <n v="5.76"/>
    <s v="8 x de stamdiameter"/>
    <n v="24.759999999999998"/>
    <n v="19"/>
    <s v="30 - 40"/>
    <s v="Gras"/>
    <x v="0"/>
    <s v="Redelijk"/>
    <s v="Nee"/>
    <m/>
    <m/>
    <m/>
    <m/>
    <n v="136022.18500000201"/>
    <n v="453748.57100000198"/>
    <s v="29"/>
    <s v="&gt;15 jaar"/>
    <s v="Riool op 1 m"/>
    <s v="Ja"/>
    <d v="2022-08-02T07:20:20"/>
    <s v="r.thijssen"/>
    <d v="2022-08-04T07:55:34"/>
    <s v="r.geerts@terranostra.nu"/>
    <s v="12 -15 m"/>
    <s v="Ja"/>
    <s v="Ja"/>
    <s v="Ja"/>
    <s v="Ja"/>
    <s v="Nee"/>
    <s v="Ja"/>
    <s v="Nee"/>
    <s v="Nee - Omgevingsfactoren"/>
    <s v="Mogelijk van het riool af te tillen. Alleen verplantbaar als elektrakabel/gasleiding is afgekoppeld."/>
    <s v="Ja"/>
    <s v="Riolering westzijde handhaven en volschuimen. Elektra 10 kv en gasleiding oostzijde doorzagen buiten de kluit en eruit trekken."/>
    <s v="Ja"/>
  </r>
  <r>
    <n v="1782"/>
    <s v="95484"/>
    <s v="95484"/>
    <x v="4"/>
    <s v="Gewone esdoorn"/>
    <n v="1"/>
    <n v="30"/>
    <n v="8"/>
    <n v="5.76"/>
    <s v="8 x de stamdiameter"/>
    <n v="24.759999999999998"/>
    <n v="19"/>
    <s v="20 - 30"/>
    <s v="Gras"/>
    <x v="0"/>
    <s v="Redelijk"/>
    <s v="Nee"/>
    <s v="kabel op rand kluit"/>
    <m/>
    <s v="plakoksel"/>
    <m/>
    <n v="136094.123600002"/>
    <n v="453282.34890000202"/>
    <s v="52"/>
    <s v="&gt;15 jaar"/>
    <m/>
    <m/>
    <d v="2022-08-02T07:20:20"/>
    <s v="r.thijssen"/>
    <d v="2022-08-05T14:39:47"/>
    <s v="r.geerts@terranostra.nu"/>
    <s v="12 -15 m"/>
    <s v="Ja"/>
    <s v="Ja"/>
    <s v="Ja"/>
    <s v="Ja"/>
    <s v="Ja"/>
    <s v="Ja"/>
    <s v="Nee"/>
    <s v="Nee - Omgevingsfactoren"/>
    <m/>
    <s v="Ja"/>
    <s v="Riolering noordzijde voorzichtig verwijderen."/>
    <s v="Ja"/>
  </r>
  <r>
    <n v="1988"/>
    <s v="BTZ.0056"/>
    <s v="BTZ.0056"/>
    <x v="7"/>
    <s v="Valse Christusdoorn"/>
    <n v="1"/>
    <n v="30"/>
    <n v="10"/>
    <n v="5.76"/>
    <s v="8 x de stamdiameter"/>
    <n v="24.759999999999998"/>
    <n v="19"/>
    <s v="20 - 30"/>
    <s v="Verharding"/>
    <x v="0"/>
    <s v="Redelijk"/>
    <s v="Nee"/>
    <s v="Soort specifiek geschikt"/>
    <m/>
    <m/>
    <m/>
    <n v="135924.19500000001"/>
    <n v="453412.86100000102"/>
    <s v="258"/>
    <s v="&gt;15 jaar"/>
    <s v="Geen kabels hier. "/>
    <s v="Ja"/>
    <d v="2022-08-02T07:20:20"/>
    <s v="r.thijssen"/>
    <d v="2022-08-04T14:00:28"/>
    <s v="r.geerts@terranostra.nu"/>
    <s v="9 -12 m"/>
    <s v="Ja"/>
    <s v="Ja"/>
    <s v="Ja"/>
    <s v="Ja"/>
    <s v="Ja"/>
    <s v="Ja"/>
    <s v="Nee"/>
    <s v="Nee - Omgevingsfactoren"/>
    <m/>
    <s v="Nee"/>
    <m/>
    <s v="Ja"/>
  </r>
  <r>
    <n v="2067"/>
    <s v="BTZ.0141"/>
    <s v="BTZ.0141"/>
    <x v="8"/>
    <s v="Valse Christusdoorn"/>
    <n v="1"/>
    <n v="30"/>
    <n v="12"/>
    <n v="5.76"/>
    <s v="8 x de stamdiameter"/>
    <n v="24.759999999999998"/>
    <n v="19"/>
    <s v="20 - 30"/>
    <s v="Beplanting"/>
    <x v="0"/>
    <s v="Redelijk"/>
    <s v="Nee"/>
    <s v="Soort specifiek geschikt"/>
    <s v="alleen in projec"/>
    <m/>
    <m/>
    <n v="135927.30600000199"/>
    <n v="453564.96600000199"/>
    <s v="337"/>
    <s v="&gt;15 jaar"/>
    <s v="Geen kabels hier."/>
    <s v="Ja"/>
    <d v="2022-08-02T07:20:20"/>
    <s v="r.thijssen"/>
    <d v="2022-08-05T05:03:29"/>
    <s v="r.geerts@terranostra.nu"/>
    <s v="9 -12 m"/>
    <s v="Ja"/>
    <s v="Ja"/>
    <s v="Ja"/>
    <s v="Ja"/>
    <s v="Ja"/>
    <s v="Ja"/>
    <s v="Nee"/>
    <s v="Nee - Omgevingsfactoren"/>
    <m/>
    <s v="Nee"/>
    <m/>
    <s v="Ja"/>
  </r>
  <r>
    <n v="2073"/>
    <s v="BTZ.0147"/>
    <s v="BTZ.0147"/>
    <x v="8"/>
    <s v="Valse Christusdoorn"/>
    <n v="1"/>
    <n v="30"/>
    <n v="14"/>
    <n v="5.76"/>
    <s v="8 x de stamdiameter"/>
    <n v="24.759999999999998"/>
    <n v="19"/>
    <s v="20 - 30"/>
    <s v="Beplanting"/>
    <x v="0"/>
    <s v="Redelijk"/>
    <s v="Nee"/>
    <s v="Soort specifiek geschikt"/>
    <s v="alleen in projec"/>
    <m/>
    <m/>
    <n v="135939.775000002"/>
    <n v="453532.698000003"/>
    <s v="343"/>
    <s v="&gt;15 jaar"/>
    <s v="Geen kabels hier."/>
    <s v="Ja"/>
    <d v="2022-08-02T07:20:20"/>
    <s v="r.thijssen"/>
    <d v="2022-08-05T05:03:11"/>
    <s v="r.geerts@terranostra.nu"/>
    <s v="9 -12 m"/>
    <s v="Ja"/>
    <s v="Ja"/>
    <s v="Ja"/>
    <s v="Ja"/>
    <s v="Ja"/>
    <s v="Ja"/>
    <s v="Nee"/>
    <s v="Nee - Omgevingsfactoren"/>
    <m/>
    <s v="Nee"/>
    <m/>
    <s v="Ja"/>
  </r>
  <r>
    <n v="2043"/>
    <s v="BTZ.0117"/>
    <s v="BTZ.0117"/>
    <x v="8"/>
    <s v="Valse Christusdoorn"/>
    <n v="1"/>
    <n v="29"/>
    <n v="8"/>
    <n v="5.3823999999999996"/>
    <s v="8 x de stamdiameter"/>
    <n v="21.182400000000001"/>
    <n v="15.8"/>
    <s v="20 - 30"/>
    <s v="Beplanting"/>
    <x v="0"/>
    <s v="Redelijk"/>
    <s v="Nee"/>
    <s v="Soort specifiek geschikt"/>
    <m/>
    <s v="eenzijdige kroon"/>
    <m/>
    <n v="136022.84900000301"/>
    <n v="453407.036000002"/>
    <s v="313"/>
    <s v="&gt;15 jaar"/>
    <s v="Geen kabels hier. "/>
    <s v="Ja"/>
    <d v="2022-08-02T07:20:20"/>
    <s v="r.thijssen"/>
    <d v="2022-08-04T14:53:10"/>
    <s v="r.geerts@terranostra.nu"/>
    <s v="9 -12 m"/>
    <s v="Ja"/>
    <s v="Ja"/>
    <s v="Ja"/>
    <s v="Ja"/>
    <s v="Ja"/>
    <s v="Ja"/>
    <s v="Nee"/>
    <s v="Nee - Omgevingsfactoren"/>
    <m/>
    <s v="Nee"/>
    <m/>
    <s v="Ja"/>
  </r>
  <r>
    <n v="2092"/>
    <s v="BTZ.0166"/>
    <s v="BTZ.0166"/>
    <x v="8"/>
    <s v="Valse Christusdoorn"/>
    <n v="1"/>
    <n v="29"/>
    <n v="12"/>
    <n v="5.3823999999999996"/>
    <s v="8 x de stamdiameter"/>
    <n v="21.182400000000001"/>
    <n v="15.8"/>
    <s v="20 - 30"/>
    <s v="Beplanting"/>
    <x v="0"/>
    <s v="Redelijk"/>
    <s v="Nee"/>
    <s v="Soort specifiek geschikt"/>
    <s v="alleen in projec"/>
    <m/>
    <m/>
    <n v="135910.99799999999"/>
    <n v="453597.72500000102"/>
    <s v="362"/>
    <s v="&gt;15 jaar"/>
    <s v="Geen kabels hier. "/>
    <s v="Ja"/>
    <d v="2022-08-02T07:20:20"/>
    <s v="r.thijssen"/>
    <d v="2022-08-05T05:04:01"/>
    <s v="r.geerts@terranostra.nu"/>
    <s v="9 -12 m"/>
    <s v="Ja"/>
    <s v="Ja"/>
    <s v="Ja"/>
    <s v="Ja"/>
    <s v="Ja"/>
    <s v="Ja"/>
    <s v="Nee"/>
    <s v="Nee - Omgevingsfactoren"/>
    <m/>
    <s v="Nee"/>
    <m/>
    <s v="Ja"/>
  </r>
  <r>
    <m/>
    <m/>
    <m/>
    <x v="9"/>
    <m/>
    <m/>
    <m/>
    <m/>
    <m/>
    <m/>
    <m/>
    <m/>
    <m/>
    <m/>
    <x v="2"/>
    <m/>
    <m/>
    <m/>
    <m/>
    <m/>
    <m/>
    <m/>
    <m/>
    <m/>
    <m/>
    <m/>
    <m/>
    <d v="2022-08-02T07:20:20"/>
    <s v="r.thijssen"/>
    <d v="2022-08-03T09:51:04"/>
    <s v="r.thijssen"/>
    <m/>
    <m/>
    <m/>
    <m/>
    <m/>
    <m/>
    <m/>
    <m/>
    <m/>
    <m/>
    <m/>
    <m/>
    <m/>
  </r>
  <r>
    <m/>
    <m/>
    <m/>
    <x v="9"/>
    <m/>
    <m/>
    <m/>
    <m/>
    <m/>
    <m/>
    <m/>
    <m/>
    <m/>
    <m/>
    <x v="2"/>
    <m/>
    <m/>
    <m/>
    <m/>
    <m/>
    <m/>
    <m/>
    <m/>
    <m/>
    <m/>
    <m/>
    <m/>
    <d v="2022-08-02T07:20:20"/>
    <s v="r.thijssen"/>
    <d v="2022-08-03T09:51:04"/>
    <s v="r.thijssen"/>
    <m/>
    <m/>
    <m/>
    <m/>
    <m/>
    <m/>
    <m/>
    <m/>
    <m/>
    <m/>
    <m/>
    <m/>
    <m/>
  </r>
  <r>
    <m/>
    <m/>
    <m/>
    <x v="9"/>
    <m/>
    <m/>
    <m/>
    <m/>
    <m/>
    <m/>
    <m/>
    <m/>
    <m/>
    <m/>
    <x v="2"/>
    <m/>
    <m/>
    <m/>
    <m/>
    <m/>
    <m/>
    <m/>
    <m/>
    <m/>
    <m/>
    <m/>
    <m/>
    <d v="2022-08-02T07:20:20"/>
    <s v="r.thijssen"/>
    <d v="2022-08-03T09:51:04"/>
    <s v="r.thijssen"/>
    <m/>
    <m/>
    <m/>
    <m/>
    <m/>
    <m/>
    <m/>
    <m/>
    <m/>
    <m/>
    <m/>
    <m/>
    <m/>
  </r>
  <r>
    <m/>
    <m/>
    <m/>
    <x v="9"/>
    <m/>
    <m/>
    <m/>
    <m/>
    <m/>
    <m/>
    <m/>
    <m/>
    <m/>
    <m/>
    <x v="2"/>
    <m/>
    <m/>
    <m/>
    <m/>
    <m/>
    <m/>
    <n v="135673.20600000001"/>
    <n v="454121.202500001"/>
    <m/>
    <m/>
    <m/>
    <m/>
    <d v="2022-08-02T07:20:20"/>
    <s v="r.thijssen"/>
    <d v="2022-08-03T09:51:04"/>
    <s v="r.thijssen"/>
    <m/>
    <m/>
    <m/>
    <m/>
    <m/>
    <m/>
    <m/>
    <m/>
    <m/>
    <m/>
    <m/>
    <m/>
    <m/>
  </r>
  <r>
    <m/>
    <m/>
    <m/>
    <x v="9"/>
    <m/>
    <m/>
    <m/>
    <m/>
    <m/>
    <m/>
    <m/>
    <m/>
    <m/>
    <m/>
    <x v="2"/>
    <m/>
    <m/>
    <m/>
    <m/>
    <m/>
    <m/>
    <n v="135671.65359999999"/>
    <n v="454128.39880000101"/>
    <m/>
    <m/>
    <m/>
    <m/>
    <d v="2022-08-02T07:20:20"/>
    <s v="r.thijssen"/>
    <d v="2022-08-03T09:51:04"/>
    <s v="r.thijssen"/>
    <m/>
    <m/>
    <m/>
    <m/>
    <m/>
    <m/>
    <m/>
    <m/>
    <m/>
    <m/>
    <m/>
    <m/>
    <m/>
  </r>
  <r>
    <m/>
    <m/>
    <m/>
    <x v="9"/>
    <m/>
    <m/>
    <m/>
    <m/>
    <m/>
    <m/>
    <m/>
    <m/>
    <m/>
    <m/>
    <x v="2"/>
    <m/>
    <m/>
    <m/>
    <m/>
    <m/>
    <m/>
    <m/>
    <m/>
    <m/>
    <m/>
    <m/>
    <m/>
    <d v="2022-08-02T07:20:20"/>
    <s v="r.thijssen"/>
    <d v="2022-08-03T09:51:04"/>
    <s v="r.thijssen"/>
    <m/>
    <m/>
    <m/>
    <m/>
    <m/>
    <m/>
    <m/>
    <m/>
    <m/>
    <m/>
    <m/>
    <m/>
    <m/>
  </r>
  <r>
    <m/>
    <m/>
    <m/>
    <x v="9"/>
    <m/>
    <m/>
    <m/>
    <m/>
    <m/>
    <m/>
    <m/>
    <m/>
    <m/>
    <m/>
    <x v="2"/>
    <m/>
    <m/>
    <m/>
    <m/>
    <m/>
    <m/>
    <n v="135670.22240000201"/>
    <n v="454136.69600000198"/>
    <m/>
    <m/>
    <m/>
    <m/>
    <d v="2022-08-02T07:20:20"/>
    <s v="r.thijssen"/>
    <d v="2022-08-03T09:51:04"/>
    <s v="r.thijssen"/>
    <m/>
    <m/>
    <m/>
    <m/>
    <m/>
    <m/>
    <m/>
    <m/>
    <m/>
    <m/>
    <m/>
    <m/>
    <m/>
  </r>
  <r>
    <m/>
    <m/>
    <m/>
    <x v="9"/>
    <m/>
    <m/>
    <m/>
    <m/>
    <m/>
    <m/>
    <m/>
    <m/>
    <m/>
    <m/>
    <x v="2"/>
    <m/>
    <m/>
    <m/>
    <m/>
    <m/>
    <m/>
    <n v="135668.71710000199"/>
    <n v="454144.09960000199"/>
    <m/>
    <m/>
    <m/>
    <m/>
    <d v="2022-08-02T07:20:20"/>
    <s v="r.thijssen"/>
    <d v="2022-08-03T09:51:04"/>
    <s v="r.thijssen"/>
    <m/>
    <m/>
    <m/>
    <m/>
    <m/>
    <m/>
    <m/>
    <m/>
    <m/>
    <m/>
    <m/>
    <m/>
    <m/>
  </r>
  <r>
    <m/>
    <m/>
    <m/>
    <x v="9"/>
    <m/>
    <m/>
    <m/>
    <m/>
    <m/>
    <m/>
    <m/>
    <m/>
    <m/>
    <m/>
    <x v="2"/>
    <m/>
    <m/>
    <m/>
    <m/>
    <m/>
    <m/>
    <n v="135864.323100001"/>
    <n v="454149.310700003"/>
    <m/>
    <m/>
    <m/>
    <s v="Ja"/>
    <d v="2022-08-02T07:20:20"/>
    <s v="r.thijssen"/>
    <d v="2022-08-03T09:51:04"/>
    <s v="r.thijssen"/>
    <m/>
    <m/>
    <m/>
    <m/>
    <m/>
    <m/>
    <m/>
    <m/>
    <m/>
    <m/>
    <m/>
    <m/>
    <m/>
  </r>
  <r>
    <m/>
    <m/>
    <m/>
    <x v="9"/>
    <m/>
    <m/>
    <m/>
    <m/>
    <m/>
    <m/>
    <m/>
    <m/>
    <m/>
    <m/>
    <x v="2"/>
    <m/>
    <m/>
    <m/>
    <m/>
    <m/>
    <m/>
    <n v="135863.809300002"/>
    <n v="454149.88510000298"/>
    <m/>
    <m/>
    <m/>
    <s v="Ja"/>
    <d v="2022-08-02T07:20:20"/>
    <s v="r.thijssen"/>
    <d v="2022-08-03T09:51:04"/>
    <s v="r.thijssen"/>
    <m/>
    <m/>
    <m/>
    <m/>
    <m/>
    <m/>
    <m/>
    <m/>
    <m/>
    <m/>
    <m/>
    <m/>
    <m/>
  </r>
  <r>
    <m/>
    <m/>
    <m/>
    <x v="9"/>
    <m/>
    <m/>
    <m/>
    <m/>
    <m/>
    <m/>
    <m/>
    <m/>
    <m/>
    <m/>
    <x v="2"/>
    <m/>
    <m/>
    <m/>
    <m/>
    <m/>
    <m/>
    <n v="135867.47090000301"/>
    <n v="454150.05860000098"/>
    <m/>
    <m/>
    <m/>
    <s v="Ja"/>
    <d v="2022-08-02T07:20:20"/>
    <s v="r.thijssen"/>
    <d v="2022-08-03T09:51:04"/>
    <s v="r.thijssen"/>
    <m/>
    <m/>
    <m/>
    <m/>
    <m/>
    <m/>
    <m/>
    <m/>
    <m/>
    <m/>
    <m/>
    <m/>
    <m/>
  </r>
  <r>
    <m/>
    <m/>
    <m/>
    <x v="9"/>
    <m/>
    <m/>
    <m/>
    <m/>
    <m/>
    <m/>
    <m/>
    <m/>
    <m/>
    <m/>
    <x v="2"/>
    <m/>
    <m/>
    <m/>
    <m/>
    <m/>
    <m/>
    <n v="135667.106400002"/>
    <n v="454151.9705"/>
    <m/>
    <m/>
    <m/>
    <m/>
    <d v="2022-08-02T07:20:20"/>
    <s v="r.thijssen"/>
    <d v="2022-08-03T09:51:04"/>
    <s v="r.thijssen"/>
    <m/>
    <m/>
    <m/>
    <m/>
    <m/>
    <m/>
    <m/>
    <m/>
    <m/>
    <m/>
    <m/>
    <m/>
    <m/>
  </r>
  <r>
    <m/>
    <m/>
    <m/>
    <x v="9"/>
    <m/>
    <m/>
    <m/>
    <m/>
    <m/>
    <m/>
    <m/>
    <m/>
    <m/>
    <m/>
    <x v="2"/>
    <m/>
    <m/>
    <m/>
    <m/>
    <m/>
    <m/>
    <n v="135665.83550000199"/>
    <n v="454158.92290000198"/>
    <m/>
    <m/>
    <m/>
    <m/>
    <d v="2022-08-02T07:20:20"/>
    <s v="r.thijssen"/>
    <d v="2022-08-03T09:51:04"/>
    <s v="r.thijssen"/>
    <m/>
    <m/>
    <m/>
    <m/>
    <m/>
    <m/>
    <m/>
    <m/>
    <m/>
    <m/>
    <m/>
    <m/>
    <m/>
  </r>
  <r>
    <m/>
    <m/>
    <m/>
    <x v="9"/>
    <m/>
    <m/>
    <m/>
    <m/>
    <m/>
    <m/>
    <m/>
    <m/>
    <m/>
    <m/>
    <x v="2"/>
    <m/>
    <m/>
    <m/>
    <m/>
    <m/>
    <m/>
    <n v="135664.26440000199"/>
    <n v="454166.69380000199"/>
    <m/>
    <m/>
    <m/>
    <m/>
    <d v="2022-08-02T07:20:20"/>
    <s v="r.thijssen"/>
    <d v="2022-08-03T09:51:04"/>
    <s v="r.thijssen"/>
    <m/>
    <m/>
    <m/>
    <m/>
    <m/>
    <m/>
    <m/>
    <m/>
    <m/>
    <m/>
    <m/>
    <m/>
    <m/>
  </r>
  <r>
    <m/>
    <m/>
    <m/>
    <x v="9"/>
    <m/>
    <m/>
    <m/>
    <m/>
    <m/>
    <m/>
    <m/>
    <m/>
    <m/>
    <m/>
    <x v="2"/>
    <m/>
    <m/>
    <m/>
    <m/>
    <m/>
    <m/>
    <n v="135960.918900002"/>
    <n v="454167.1446"/>
    <m/>
    <m/>
    <m/>
    <m/>
    <d v="2022-08-02T07:20:20"/>
    <s v="r.thijssen"/>
    <d v="2022-08-03T09:51:04"/>
    <s v="r.thijssen"/>
    <m/>
    <m/>
    <m/>
    <m/>
    <m/>
    <m/>
    <m/>
    <m/>
    <m/>
    <m/>
    <m/>
    <m/>
    <m/>
  </r>
  <r>
    <m/>
    <m/>
    <m/>
    <x v="9"/>
    <m/>
    <m/>
    <m/>
    <m/>
    <m/>
    <m/>
    <m/>
    <m/>
    <m/>
    <m/>
    <x v="2"/>
    <m/>
    <m/>
    <m/>
    <m/>
    <m/>
    <m/>
    <n v="135959.66680000001"/>
    <n v="454170.52650000202"/>
    <m/>
    <m/>
    <m/>
    <m/>
    <d v="2022-08-02T07:20:20"/>
    <s v="r.thijssen"/>
    <d v="2022-08-03T09:51:04"/>
    <s v="r.thijssen"/>
    <m/>
    <m/>
    <m/>
    <m/>
    <m/>
    <m/>
    <m/>
    <m/>
    <m/>
    <m/>
    <m/>
    <m/>
    <m/>
  </r>
  <r>
    <m/>
    <m/>
    <m/>
    <x v="9"/>
    <m/>
    <m/>
    <m/>
    <m/>
    <m/>
    <m/>
    <m/>
    <m/>
    <m/>
    <m/>
    <x v="2"/>
    <m/>
    <m/>
    <m/>
    <m/>
    <m/>
    <m/>
    <n v="135959.44930000199"/>
    <n v="454173.41980000201"/>
    <m/>
    <m/>
    <m/>
    <m/>
    <d v="2022-08-02T07:20:20"/>
    <s v="r.thijssen"/>
    <d v="2022-08-03T09:51:04"/>
    <s v="r.thijssen"/>
    <m/>
    <m/>
    <m/>
    <m/>
    <m/>
    <m/>
    <m/>
    <m/>
    <m/>
    <m/>
    <m/>
    <m/>
    <m/>
  </r>
  <r>
    <m/>
    <m/>
    <m/>
    <x v="9"/>
    <m/>
    <m/>
    <m/>
    <m/>
    <m/>
    <m/>
    <m/>
    <m/>
    <m/>
    <m/>
    <x v="2"/>
    <m/>
    <m/>
    <m/>
    <m/>
    <m/>
    <m/>
    <n v="135663.101"/>
    <n v="454174.80650000297"/>
    <m/>
    <m/>
    <m/>
    <m/>
    <d v="2022-08-02T07:20:20"/>
    <s v="r.thijssen"/>
    <d v="2022-08-03T09:51:04"/>
    <s v="r.thijssen"/>
    <m/>
    <m/>
    <m/>
    <m/>
    <m/>
    <m/>
    <m/>
    <m/>
    <m/>
    <m/>
    <m/>
    <m/>
    <m/>
  </r>
  <r>
    <m/>
    <m/>
    <m/>
    <x v="9"/>
    <m/>
    <m/>
    <m/>
    <m/>
    <m/>
    <m/>
    <m/>
    <m/>
    <m/>
    <m/>
    <x v="2"/>
    <m/>
    <m/>
    <m/>
    <m/>
    <m/>
    <m/>
    <n v="135662.484900001"/>
    <n v="454179.147300001"/>
    <m/>
    <m/>
    <m/>
    <m/>
    <d v="2022-08-02T07:20:20"/>
    <s v="r.thijssen"/>
    <d v="2022-08-03T09:51:04"/>
    <s v="r.thijssen"/>
    <m/>
    <m/>
    <m/>
    <m/>
    <m/>
    <m/>
    <m/>
    <m/>
    <m/>
    <m/>
    <m/>
    <m/>
    <m/>
  </r>
  <r>
    <m/>
    <m/>
    <m/>
    <x v="9"/>
    <m/>
    <m/>
    <m/>
    <m/>
    <m/>
    <m/>
    <m/>
    <m/>
    <m/>
    <m/>
    <x v="2"/>
    <m/>
    <m/>
    <m/>
    <m/>
    <m/>
    <m/>
    <n v="135656.174700003"/>
    <n v="454213.24469999998"/>
    <m/>
    <m/>
    <m/>
    <m/>
    <d v="2022-08-02T07:20:20"/>
    <s v="r.thijssen"/>
    <d v="2022-08-03T09:51:04"/>
    <s v="r.thijssen"/>
    <m/>
    <m/>
    <m/>
    <m/>
    <m/>
    <m/>
    <m/>
    <m/>
    <m/>
    <m/>
    <m/>
    <m/>
    <m/>
  </r>
  <r>
    <m/>
    <m/>
    <m/>
    <x v="9"/>
    <m/>
    <m/>
    <m/>
    <m/>
    <m/>
    <m/>
    <m/>
    <m/>
    <m/>
    <m/>
    <x v="2"/>
    <m/>
    <m/>
    <m/>
    <m/>
    <m/>
    <m/>
    <n v="135654.11199999999"/>
    <n v="454221.29790000198"/>
    <m/>
    <m/>
    <m/>
    <m/>
    <d v="2022-08-02T07:20:20"/>
    <s v="r.thijssen"/>
    <d v="2022-08-03T09:51:04"/>
    <s v="r.thijssen"/>
    <m/>
    <m/>
    <m/>
    <m/>
    <m/>
    <m/>
    <m/>
    <m/>
    <m/>
    <m/>
    <m/>
    <m/>
    <m/>
  </r>
  <r>
    <m/>
    <m/>
    <m/>
    <x v="9"/>
    <m/>
    <m/>
    <m/>
    <m/>
    <m/>
    <m/>
    <m/>
    <m/>
    <m/>
    <m/>
    <x v="2"/>
    <m/>
    <m/>
    <m/>
    <m/>
    <m/>
    <m/>
    <n v="135773.883500002"/>
    <n v="454225.11330000299"/>
    <m/>
    <m/>
    <m/>
    <s v="Ja"/>
    <d v="2022-08-02T07:20:20"/>
    <s v="r.thijssen"/>
    <d v="2022-08-03T09:51:04"/>
    <s v="r.thijssen"/>
    <m/>
    <m/>
    <m/>
    <m/>
    <m/>
    <m/>
    <m/>
    <m/>
    <m/>
    <m/>
    <m/>
    <m/>
    <m/>
  </r>
  <r>
    <m/>
    <m/>
    <m/>
    <x v="9"/>
    <m/>
    <m/>
    <m/>
    <m/>
    <m/>
    <m/>
    <m/>
    <m/>
    <m/>
    <m/>
    <x v="2"/>
    <m/>
    <m/>
    <m/>
    <m/>
    <m/>
    <m/>
    <n v="135652.277100001"/>
    <n v="454228.43390000198"/>
    <m/>
    <m/>
    <m/>
    <m/>
    <d v="2022-08-02T07:20:20"/>
    <s v="r.thijssen"/>
    <d v="2022-08-03T09:51:04"/>
    <s v="r.thijssen"/>
    <m/>
    <m/>
    <m/>
    <m/>
    <m/>
    <m/>
    <m/>
    <m/>
    <m/>
    <m/>
    <m/>
    <m/>
    <m/>
  </r>
  <r>
    <m/>
    <m/>
    <m/>
    <x v="9"/>
    <m/>
    <m/>
    <m/>
    <m/>
    <m/>
    <m/>
    <m/>
    <m/>
    <m/>
    <m/>
    <x v="2"/>
    <m/>
    <m/>
    <m/>
    <m/>
    <m/>
    <m/>
    <n v="135771.869100001"/>
    <n v="454231.82560000202"/>
    <m/>
    <m/>
    <m/>
    <s v="Ja"/>
    <d v="2022-08-02T07:20:20"/>
    <s v="r.thijssen"/>
    <d v="2022-08-03T09:51:04"/>
    <s v="r.thijssen"/>
    <m/>
    <m/>
    <m/>
    <m/>
    <m/>
    <m/>
    <m/>
    <m/>
    <m/>
    <m/>
    <m/>
    <m/>
    <m/>
  </r>
  <r>
    <m/>
    <m/>
    <m/>
    <x v="9"/>
    <m/>
    <m/>
    <m/>
    <m/>
    <m/>
    <m/>
    <m/>
    <m/>
    <m/>
    <m/>
    <x v="2"/>
    <m/>
    <m/>
    <m/>
    <m/>
    <m/>
    <m/>
    <n v="135703.03390000001"/>
    <n v="454232.51030000299"/>
    <m/>
    <m/>
    <m/>
    <s v="Ja"/>
    <d v="2022-08-02T07:20:20"/>
    <s v="r.thijssen"/>
    <d v="2022-08-03T09:51:04"/>
    <s v="r.thijssen"/>
    <m/>
    <m/>
    <m/>
    <m/>
    <m/>
    <m/>
    <m/>
    <m/>
    <m/>
    <m/>
    <m/>
    <m/>
    <m/>
  </r>
  <r>
    <m/>
    <m/>
    <m/>
    <x v="9"/>
    <m/>
    <m/>
    <m/>
    <m/>
    <m/>
    <m/>
    <m/>
    <m/>
    <m/>
    <m/>
    <x v="2"/>
    <m/>
    <m/>
    <m/>
    <m/>
    <m/>
    <m/>
    <n v="135772.781200003"/>
    <n v="454232.571700003"/>
    <m/>
    <m/>
    <m/>
    <s v="Ja"/>
    <d v="2022-08-02T07:20:20"/>
    <s v="r.thijssen"/>
    <d v="2022-08-03T09:51:04"/>
    <s v="r.thijssen"/>
    <m/>
    <m/>
    <m/>
    <m/>
    <m/>
    <m/>
    <m/>
    <m/>
    <m/>
    <m/>
    <m/>
    <m/>
    <m/>
  </r>
  <r>
    <m/>
    <m/>
    <m/>
    <x v="9"/>
    <m/>
    <m/>
    <m/>
    <m/>
    <m/>
    <m/>
    <m/>
    <m/>
    <m/>
    <m/>
    <x v="2"/>
    <m/>
    <m/>
    <m/>
    <m/>
    <m/>
    <m/>
    <n v="135705.33920000101"/>
    <n v="454232.73600000102"/>
    <m/>
    <m/>
    <m/>
    <s v="Ja"/>
    <d v="2022-08-02T07:20:20"/>
    <s v="r.thijssen"/>
    <d v="2022-08-03T09:51:04"/>
    <s v="r.thijssen"/>
    <m/>
    <m/>
    <m/>
    <m/>
    <m/>
    <m/>
    <m/>
    <m/>
    <m/>
    <m/>
    <m/>
    <m/>
    <m/>
  </r>
  <r>
    <m/>
    <m/>
    <m/>
    <x v="9"/>
    <m/>
    <m/>
    <m/>
    <m/>
    <m/>
    <m/>
    <m/>
    <m/>
    <m/>
    <m/>
    <x v="2"/>
    <m/>
    <m/>
    <m/>
    <m/>
    <m/>
    <m/>
    <n v="135843.10880000101"/>
    <n v="454234.53810000001"/>
    <m/>
    <m/>
    <m/>
    <s v="Ja"/>
    <d v="2022-08-02T07:20:20"/>
    <s v="r.thijssen"/>
    <d v="2022-08-03T09:51:04"/>
    <s v="r.thijssen"/>
    <m/>
    <m/>
    <m/>
    <m/>
    <m/>
    <m/>
    <m/>
    <m/>
    <m/>
    <m/>
    <m/>
    <m/>
    <m/>
  </r>
  <r>
    <m/>
    <m/>
    <m/>
    <x v="9"/>
    <m/>
    <m/>
    <m/>
    <m/>
    <m/>
    <m/>
    <m/>
    <m/>
    <m/>
    <m/>
    <x v="2"/>
    <m/>
    <m/>
    <m/>
    <m/>
    <m/>
    <m/>
    <n v="135650.73520000299"/>
    <n v="454235.26150000101"/>
    <m/>
    <m/>
    <m/>
    <m/>
    <d v="2022-08-02T07:20:20"/>
    <s v="r.thijssen"/>
    <d v="2022-08-03T09:51:04"/>
    <s v="r.thijssen"/>
    <m/>
    <m/>
    <m/>
    <m/>
    <m/>
    <m/>
    <m/>
    <m/>
    <m/>
    <m/>
    <m/>
    <m/>
    <m/>
  </r>
  <r>
    <m/>
    <m/>
    <m/>
    <x v="9"/>
    <m/>
    <m/>
    <m/>
    <m/>
    <m/>
    <m/>
    <m/>
    <m/>
    <m/>
    <m/>
    <x v="2"/>
    <m/>
    <m/>
    <m/>
    <m/>
    <m/>
    <m/>
    <n v="135842.20410000201"/>
    <n v="454236.9903"/>
    <m/>
    <m/>
    <m/>
    <s v="Ja"/>
    <d v="2022-08-02T07:20:20"/>
    <s v="r.thijssen"/>
    <d v="2022-08-03T09:51:04"/>
    <s v="r.thijssen"/>
    <m/>
    <m/>
    <m/>
    <m/>
    <m/>
    <m/>
    <m/>
    <m/>
    <m/>
    <m/>
    <m/>
    <m/>
    <m/>
  </r>
  <r>
    <m/>
    <m/>
    <m/>
    <x v="9"/>
    <m/>
    <m/>
    <m/>
    <m/>
    <m/>
    <m/>
    <m/>
    <m/>
    <m/>
    <m/>
    <x v="2"/>
    <m/>
    <m/>
    <m/>
    <m/>
    <m/>
    <m/>
    <n v="135704.55900000001"/>
    <n v="454237.29610000202"/>
    <m/>
    <m/>
    <m/>
    <s v="Ja"/>
    <d v="2022-08-02T07:20:20"/>
    <s v="r.thijssen"/>
    <d v="2022-08-03T09:51:04"/>
    <s v="r.thijssen"/>
    <m/>
    <m/>
    <m/>
    <m/>
    <m/>
    <m/>
    <m/>
    <m/>
    <m/>
    <m/>
    <m/>
    <m/>
    <m/>
  </r>
  <r>
    <m/>
    <m/>
    <m/>
    <x v="9"/>
    <m/>
    <m/>
    <m/>
    <m/>
    <m/>
    <m/>
    <m/>
    <m/>
    <m/>
    <m/>
    <x v="2"/>
    <m/>
    <m/>
    <m/>
    <m/>
    <m/>
    <m/>
    <n v="135703.80640000099"/>
    <n v="454238.10490000201"/>
    <m/>
    <m/>
    <m/>
    <s v="Ja"/>
    <d v="2022-08-02T07:20:20"/>
    <s v="r.thijssen"/>
    <d v="2022-08-03T09:51:04"/>
    <s v="r.thijssen"/>
    <m/>
    <m/>
    <m/>
    <m/>
    <m/>
    <m/>
    <m/>
    <m/>
    <m/>
    <m/>
    <m/>
    <m/>
    <m/>
  </r>
  <r>
    <m/>
    <m/>
    <m/>
    <x v="9"/>
    <m/>
    <m/>
    <m/>
    <m/>
    <m/>
    <m/>
    <m/>
    <m/>
    <m/>
    <m/>
    <x v="2"/>
    <m/>
    <m/>
    <m/>
    <m/>
    <m/>
    <m/>
    <n v="135841.492400002"/>
    <n v="454240.44810000103"/>
    <m/>
    <m/>
    <m/>
    <s v="Ja"/>
    <d v="2022-08-02T07:20:20"/>
    <s v="r.thijssen"/>
    <d v="2022-08-03T09:51:04"/>
    <s v="r.thijssen"/>
    <m/>
    <m/>
    <m/>
    <m/>
    <m/>
    <m/>
    <m/>
    <m/>
    <m/>
    <m/>
    <m/>
    <m/>
    <m/>
  </r>
  <r>
    <m/>
    <m/>
    <m/>
    <x v="9"/>
    <m/>
    <m/>
    <m/>
    <m/>
    <m/>
    <m/>
    <m/>
    <m/>
    <m/>
    <m/>
    <x v="2"/>
    <m/>
    <m/>
    <m/>
    <m/>
    <m/>
    <m/>
    <n v="135714.74850000101"/>
    <n v="454245.90790000203"/>
    <m/>
    <m/>
    <m/>
    <s v="Ja"/>
    <d v="2022-08-02T07:20:20"/>
    <s v="r.thijssen"/>
    <d v="2022-08-03T09:51:04"/>
    <s v="r.thijssen"/>
    <m/>
    <m/>
    <m/>
    <m/>
    <m/>
    <m/>
    <m/>
    <m/>
    <m/>
    <m/>
    <m/>
    <m/>
    <m/>
  </r>
  <r>
    <m/>
    <m/>
    <m/>
    <x v="9"/>
    <m/>
    <m/>
    <m/>
    <m/>
    <m/>
    <m/>
    <m/>
    <m/>
    <m/>
    <m/>
    <x v="2"/>
    <m/>
    <m/>
    <m/>
    <m/>
    <m/>
    <m/>
    <n v="135840.5834"/>
    <n v="454246.81530000299"/>
    <m/>
    <m/>
    <m/>
    <s v="Ja"/>
    <d v="2022-08-02T07:20:20"/>
    <s v="r.thijssen"/>
    <d v="2022-08-03T09:51:04"/>
    <s v="r.thijssen"/>
    <m/>
    <m/>
    <m/>
    <m/>
    <m/>
    <m/>
    <m/>
    <m/>
    <m/>
    <m/>
    <m/>
    <m/>
    <m/>
  </r>
  <r>
    <m/>
    <m/>
    <m/>
    <x v="9"/>
    <m/>
    <m/>
    <m/>
    <m/>
    <m/>
    <m/>
    <m/>
    <m/>
    <m/>
    <m/>
    <x v="2"/>
    <m/>
    <m/>
    <m/>
    <m/>
    <m/>
    <m/>
    <n v="135715.953500003"/>
    <n v="454247.8015"/>
    <m/>
    <m/>
    <m/>
    <s v="Ja"/>
    <d v="2022-08-02T07:20:20"/>
    <s v="r.thijssen"/>
    <d v="2022-08-03T09:51:04"/>
    <s v="r.thijssen"/>
    <m/>
    <m/>
    <m/>
    <m/>
    <m/>
    <m/>
    <m/>
    <m/>
    <m/>
    <m/>
    <m/>
    <m/>
    <m/>
  </r>
  <r>
    <m/>
    <m/>
    <m/>
    <x v="9"/>
    <m/>
    <m/>
    <m/>
    <m/>
    <m/>
    <m/>
    <m/>
    <m/>
    <m/>
    <m/>
    <x v="2"/>
    <m/>
    <m/>
    <m/>
    <m/>
    <m/>
    <m/>
    <n v="135719.65950000301"/>
    <n v="454247.941300001"/>
    <m/>
    <m/>
    <m/>
    <s v="Ja"/>
    <d v="2022-08-02T07:20:20"/>
    <s v="r.thijssen"/>
    <d v="2022-08-03T09:51:04"/>
    <s v="r.thijssen"/>
    <m/>
    <m/>
    <m/>
    <m/>
    <m/>
    <m/>
    <m/>
    <m/>
    <m/>
    <m/>
    <m/>
    <m/>
    <m/>
  </r>
  <r>
    <m/>
    <m/>
    <m/>
    <x v="9"/>
    <m/>
    <m/>
    <m/>
    <m/>
    <m/>
    <m/>
    <m/>
    <m/>
    <m/>
    <m/>
    <x v="2"/>
    <m/>
    <m/>
    <m/>
    <m/>
    <m/>
    <m/>
    <n v="135721.87990000099"/>
    <n v="454247.95730000001"/>
    <m/>
    <m/>
    <m/>
    <s v="Ja"/>
    <d v="2022-08-02T07:20:20"/>
    <s v="r.thijssen"/>
    <d v="2022-08-03T09:51:04"/>
    <s v="r.thijssen"/>
    <m/>
    <m/>
    <m/>
    <m/>
    <m/>
    <m/>
    <m/>
    <m/>
    <m/>
    <m/>
    <m/>
    <m/>
    <m/>
  </r>
  <r>
    <m/>
    <m/>
    <m/>
    <x v="9"/>
    <m/>
    <m/>
    <m/>
    <m/>
    <m/>
    <m/>
    <m/>
    <m/>
    <m/>
    <m/>
    <x v="2"/>
    <m/>
    <m/>
    <m/>
    <m/>
    <m/>
    <m/>
    <n v="135727.49799999999"/>
    <n v="454249.45650000102"/>
    <m/>
    <m/>
    <m/>
    <s v="Ja"/>
    <d v="2022-08-02T07:20:20"/>
    <s v="r.thijssen"/>
    <d v="2022-08-03T09:51:04"/>
    <s v="r.thijssen"/>
    <m/>
    <m/>
    <m/>
    <m/>
    <m/>
    <m/>
    <m/>
    <m/>
    <m/>
    <m/>
    <m/>
    <m/>
    <m/>
  </r>
  <r>
    <m/>
    <m/>
    <m/>
    <x v="9"/>
    <m/>
    <m/>
    <m/>
    <m/>
    <m/>
    <m/>
    <m/>
    <m/>
    <m/>
    <m/>
    <x v="2"/>
    <m/>
    <m/>
    <m/>
    <m/>
    <m/>
    <m/>
    <n v="135724.242400002"/>
    <n v="454249.84340000199"/>
    <m/>
    <m/>
    <m/>
    <s v="Ja"/>
    <d v="2022-08-02T07:20:20"/>
    <s v="r.thijssen"/>
    <d v="2022-08-03T09:51:04"/>
    <s v="r.thijssen"/>
    <m/>
    <m/>
    <m/>
    <m/>
    <m/>
    <m/>
    <m/>
    <m/>
    <m/>
    <m/>
    <m/>
    <m/>
    <m/>
  </r>
  <r>
    <m/>
    <m/>
    <m/>
    <x v="9"/>
    <m/>
    <m/>
    <m/>
    <m/>
    <m/>
    <m/>
    <m/>
    <m/>
    <m/>
    <m/>
    <x v="2"/>
    <m/>
    <m/>
    <m/>
    <m/>
    <m/>
    <m/>
    <n v="135735.117700003"/>
    <n v="454251.19030000299"/>
    <m/>
    <m/>
    <m/>
    <s v="Ja"/>
    <d v="2022-08-02T07:20:20"/>
    <s v="r.thijssen"/>
    <d v="2022-08-03T09:51:04"/>
    <s v="r.thijssen"/>
    <m/>
    <m/>
    <m/>
    <m/>
    <m/>
    <m/>
    <m/>
    <m/>
    <m/>
    <m/>
    <m/>
    <m/>
    <m/>
  </r>
  <r>
    <m/>
    <m/>
    <m/>
    <x v="9"/>
    <m/>
    <m/>
    <m/>
    <m/>
    <m/>
    <m/>
    <m/>
    <m/>
    <m/>
    <m/>
    <x v="2"/>
    <m/>
    <m/>
    <m/>
    <m/>
    <m/>
    <m/>
    <n v="135735.9877"/>
    <n v="454251.40680000198"/>
    <m/>
    <m/>
    <m/>
    <s v="Ja"/>
    <d v="2022-08-02T07:20:20"/>
    <s v="r.thijssen"/>
    <d v="2022-08-03T09:51:04"/>
    <s v="r.thijssen"/>
    <m/>
    <m/>
    <m/>
    <m/>
    <m/>
    <m/>
    <m/>
    <m/>
    <m/>
    <m/>
    <m/>
    <m/>
    <m/>
  </r>
  <r>
    <m/>
    <m/>
    <m/>
    <x v="9"/>
    <m/>
    <m/>
    <m/>
    <m/>
    <m/>
    <m/>
    <m/>
    <m/>
    <m/>
    <m/>
    <x v="2"/>
    <m/>
    <m/>
    <m/>
    <m/>
    <m/>
    <m/>
    <n v="135740.04350000201"/>
    <n v="454252.47370000201"/>
    <m/>
    <m/>
    <m/>
    <s v="Ja"/>
    <d v="2022-08-02T07:20:20"/>
    <s v="r.thijssen"/>
    <d v="2022-08-03T09:51:04"/>
    <s v="r.thijssen"/>
    <m/>
    <m/>
    <m/>
    <m/>
    <m/>
    <m/>
    <m/>
    <m/>
    <m/>
    <m/>
    <m/>
    <m/>
    <m/>
  </r>
  <r>
    <m/>
    <m/>
    <m/>
    <x v="9"/>
    <m/>
    <m/>
    <m/>
    <m/>
    <m/>
    <m/>
    <m/>
    <m/>
    <m/>
    <m/>
    <x v="2"/>
    <m/>
    <m/>
    <m/>
    <m/>
    <m/>
    <m/>
    <n v="135742.29220000299"/>
    <n v="454252.99880000198"/>
    <m/>
    <m/>
    <m/>
    <s v="Ja"/>
    <d v="2022-08-02T07:20:20"/>
    <s v="r.thijssen"/>
    <d v="2022-08-03T09:51:04"/>
    <s v="r.thijssen"/>
    <m/>
    <m/>
    <m/>
    <m/>
    <m/>
    <m/>
    <m/>
    <m/>
    <m/>
    <m/>
    <m/>
    <m/>
    <m/>
  </r>
  <r>
    <m/>
    <m/>
    <m/>
    <x v="9"/>
    <m/>
    <m/>
    <m/>
    <m/>
    <m/>
    <m/>
    <m/>
    <m/>
    <m/>
    <m/>
    <x v="2"/>
    <m/>
    <m/>
    <m/>
    <m/>
    <m/>
    <m/>
    <n v="135748.82550000001"/>
    <n v="454254.66440000001"/>
    <m/>
    <m/>
    <m/>
    <s v="Ja"/>
    <d v="2022-08-02T07:20:20"/>
    <s v="r.thijssen"/>
    <d v="2022-08-03T09:51:04"/>
    <s v="r.thijssen"/>
    <m/>
    <m/>
    <m/>
    <m/>
    <m/>
    <m/>
    <m/>
    <m/>
    <m/>
    <m/>
    <m/>
    <m/>
    <m/>
  </r>
  <r>
    <m/>
    <m/>
    <m/>
    <x v="9"/>
    <m/>
    <m/>
    <m/>
    <m/>
    <m/>
    <m/>
    <m/>
    <m/>
    <m/>
    <m/>
    <x v="2"/>
    <m/>
    <m/>
    <m/>
    <m/>
    <m/>
    <m/>
    <n v="135866.238600001"/>
    <n v="454268.47810000199"/>
    <m/>
    <m/>
    <m/>
    <s v="Ja"/>
    <d v="2022-08-02T07:20:20"/>
    <s v="r.thijssen"/>
    <d v="2022-08-03T09:51:04"/>
    <s v="r.thijssen"/>
    <m/>
    <m/>
    <m/>
    <m/>
    <m/>
    <m/>
    <m/>
    <m/>
    <m/>
    <m/>
    <m/>
    <m/>
    <m/>
  </r>
  <r>
    <m/>
    <m/>
    <m/>
    <x v="9"/>
    <m/>
    <m/>
    <m/>
    <m/>
    <m/>
    <m/>
    <m/>
    <m/>
    <m/>
    <m/>
    <x v="2"/>
    <m/>
    <m/>
    <m/>
    <m/>
    <m/>
    <m/>
    <n v="135821.9056"/>
    <n v="454270.09450000199"/>
    <m/>
    <m/>
    <m/>
    <s v="Ja"/>
    <d v="2022-08-02T07:20:20"/>
    <s v="r.thijssen"/>
    <d v="2022-08-03T09:51:04"/>
    <s v="r.thijssen"/>
    <m/>
    <m/>
    <m/>
    <m/>
    <m/>
    <m/>
    <m/>
    <m/>
    <m/>
    <m/>
    <m/>
    <m/>
    <m/>
  </r>
  <r>
    <n v="2130"/>
    <s v="BTZ.0205"/>
    <s v="BTZ.0205"/>
    <x v="10"/>
    <s v="Hollandse linde"/>
    <n v="1"/>
    <n v="29"/>
    <n v="10"/>
    <n v="5.3823999999999996"/>
    <s v="8 x de stamdiameter"/>
    <n v="21.182400000000001"/>
    <n v="15.8"/>
    <s v="20 - 30"/>
    <s v="Beplanting"/>
    <x v="1"/>
    <s v="Redelijk"/>
    <s v="Nee"/>
    <s v="Heesters, zaailingen"/>
    <m/>
    <m/>
    <m/>
    <n v="135944.94000000099"/>
    <n v="453655.87000000098"/>
    <s v="400"/>
    <s v="&gt;15 jaar"/>
    <s v="Stenen stapelmuur."/>
    <s v="Ja"/>
    <d v="2022-08-02T07:20:20"/>
    <s v="r.thijssen"/>
    <d v="2022-08-05T05:34:48"/>
    <s v="r.geerts@terranostra.nu"/>
    <s v="9 -12 m"/>
    <s v="Ja"/>
    <s v="Ja"/>
    <s v="Ja"/>
    <s v="Ja"/>
    <s v="Ja"/>
    <s v="Ja"/>
    <s v="Nee"/>
    <s v="Nee - Omgevingsfactoren"/>
    <m/>
    <s v="Nee"/>
    <m/>
    <s v="Ja"/>
  </r>
  <r>
    <n v="2238"/>
    <s v="BTZ.0328"/>
    <s v="BTZ.0328"/>
    <x v="11"/>
    <s v="Beverboom"/>
    <n v="2"/>
    <n v="29"/>
    <n v="9"/>
    <n v="5.3823999999999996"/>
    <s v="8 x de stamdiameter"/>
    <n v="16.682400000000001"/>
    <n v="11.3"/>
    <s v="60-70"/>
    <s v="Beplanting"/>
    <x v="0"/>
    <s v="Goed"/>
    <s v="Nee"/>
    <s v="laag en breed"/>
    <s v="particulier"/>
    <m/>
    <m/>
    <n v="135978.69200000199"/>
    <n v="453598.85499999998"/>
    <s v="508"/>
    <s v="&gt;15 jaar"/>
    <s v="1 stamvoet, beeld is monumentaal, parkboom, scheefgroei en stabiliteit vraagt mogelijk aanvullende verankering.  "/>
    <s v="Ja"/>
    <d v="2022-08-02T07:20:20"/>
    <s v="r.thijssen"/>
    <d v="2022-08-05T05:09:52"/>
    <s v="r.geerts@terranostra.nu"/>
    <s v="0 - 6 m"/>
    <s v="Ja"/>
    <s v="Ja"/>
    <s v="Ja"/>
    <s v="Nee"/>
    <s v="Ja"/>
    <s v="Ja"/>
    <s v="Ja"/>
    <s v="Nee - Omgevingsfactoren"/>
    <s v="schutting en verharding verwijderen eerst. Boom is niet hoog, daardoor rechtop vervoerbaar."/>
    <s v="Nee"/>
    <m/>
    <s v="Ja"/>
  </r>
  <r>
    <m/>
    <s v="BTZ.0367"/>
    <m/>
    <x v="9"/>
    <m/>
    <m/>
    <m/>
    <m/>
    <m/>
    <m/>
    <m/>
    <m/>
    <m/>
    <m/>
    <x v="2"/>
    <m/>
    <m/>
    <m/>
    <m/>
    <m/>
    <m/>
    <n v="135969.79900000201"/>
    <n v="454043.897"/>
    <m/>
    <m/>
    <m/>
    <m/>
    <d v="2022-08-02T07:20:20"/>
    <s v="r.thijssen"/>
    <d v="2022-08-03T09:51:04"/>
    <s v="r.thijssen"/>
    <m/>
    <m/>
    <m/>
    <m/>
    <m/>
    <m/>
    <m/>
    <m/>
    <m/>
    <m/>
    <m/>
    <m/>
    <m/>
  </r>
  <r>
    <m/>
    <s v="BTZ.0368"/>
    <m/>
    <x v="9"/>
    <m/>
    <m/>
    <m/>
    <m/>
    <m/>
    <m/>
    <m/>
    <m/>
    <m/>
    <m/>
    <x v="2"/>
    <m/>
    <m/>
    <m/>
    <m/>
    <m/>
    <m/>
    <n v="135969.887000002"/>
    <n v="454042.77800000098"/>
    <m/>
    <m/>
    <m/>
    <m/>
    <d v="2022-08-02T07:20:20"/>
    <s v="r.thijssen"/>
    <d v="2022-08-03T09:51:04"/>
    <s v="r.thijssen"/>
    <m/>
    <m/>
    <m/>
    <m/>
    <m/>
    <m/>
    <m/>
    <m/>
    <m/>
    <m/>
    <m/>
    <m/>
    <m/>
  </r>
  <r>
    <n v="2038"/>
    <s v="BTZ.0112"/>
    <s v="BTZ.0112"/>
    <x v="8"/>
    <s v="Valse Christusdoorn"/>
    <n v="1"/>
    <n v="28"/>
    <n v="8"/>
    <n v="5.0175999999999998"/>
    <s v="8 x de stamdiameter"/>
    <n v="20.617599999999999"/>
    <n v="15.6"/>
    <s v="20 - 30"/>
    <s v="Beplanting"/>
    <x v="0"/>
    <s v="Redelijk"/>
    <s v="Nee"/>
    <s v="Soort specifiek geschikt"/>
    <m/>
    <s v="scheefstand"/>
    <m/>
    <n v="136027.20000000301"/>
    <n v="453378.036000002"/>
    <s v="308"/>
    <s v="&gt;15 jaar"/>
    <s v="Geen kabels hier. "/>
    <s v="Ja"/>
    <d v="2022-08-02T07:20:20"/>
    <s v="r.thijssen"/>
    <d v="2022-08-04T14:53:10"/>
    <s v="r.geerts@terranostra.nu"/>
    <s v="9 -12 m"/>
    <s v="Ja"/>
    <s v="Ja"/>
    <s v="Ja"/>
    <s v="Ja"/>
    <s v="Ja"/>
    <s v="Ja"/>
    <s v="Nee"/>
    <s v="Nee - Omgevingsfactoren"/>
    <m/>
    <s v="Nee"/>
    <m/>
    <s v="Ja"/>
  </r>
  <r>
    <m/>
    <s v="BTZ.0435"/>
    <m/>
    <x v="9"/>
    <m/>
    <m/>
    <m/>
    <m/>
    <m/>
    <m/>
    <m/>
    <m/>
    <m/>
    <m/>
    <x v="2"/>
    <m/>
    <m/>
    <m/>
    <m/>
    <m/>
    <m/>
    <n v="135750.67900000099"/>
    <n v="453922.09900000301"/>
    <m/>
    <m/>
    <m/>
    <m/>
    <d v="2022-08-02T07:20:20"/>
    <s v="r.thijssen"/>
    <d v="2022-08-03T09:51:04"/>
    <s v="r.thijssen"/>
    <m/>
    <m/>
    <m/>
    <m/>
    <m/>
    <m/>
    <m/>
    <m/>
    <m/>
    <m/>
    <m/>
    <m/>
    <m/>
  </r>
  <r>
    <m/>
    <s v="95328"/>
    <m/>
    <x v="9"/>
    <m/>
    <m/>
    <m/>
    <m/>
    <m/>
    <m/>
    <m/>
    <m/>
    <m/>
    <m/>
    <x v="2"/>
    <m/>
    <m/>
    <m/>
    <m/>
    <m/>
    <m/>
    <n v="135933.001000002"/>
    <n v="454268.411000002"/>
    <m/>
    <m/>
    <m/>
    <s v="Ja"/>
    <d v="2022-08-02T07:20:20"/>
    <s v="r.thijssen"/>
    <d v="2022-08-03T09:51:04"/>
    <s v="r.thijssen"/>
    <m/>
    <m/>
    <m/>
    <m/>
    <m/>
    <m/>
    <m/>
    <m/>
    <m/>
    <m/>
    <m/>
    <m/>
    <m/>
  </r>
  <r>
    <m/>
    <s v="95329"/>
    <m/>
    <x v="9"/>
    <m/>
    <m/>
    <m/>
    <m/>
    <m/>
    <m/>
    <m/>
    <m/>
    <m/>
    <m/>
    <x v="2"/>
    <m/>
    <m/>
    <m/>
    <m/>
    <m/>
    <m/>
    <n v="135940.54399999999"/>
    <n v="454268.52300000202"/>
    <m/>
    <m/>
    <m/>
    <s v="Ja"/>
    <d v="2022-08-02T07:20:20"/>
    <s v="r.thijssen"/>
    <d v="2022-08-03T09:51:04"/>
    <s v="r.thijssen"/>
    <m/>
    <m/>
    <m/>
    <m/>
    <m/>
    <m/>
    <m/>
    <m/>
    <m/>
    <m/>
    <m/>
    <m/>
    <m/>
  </r>
  <r>
    <m/>
    <s v="95330"/>
    <m/>
    <x v="9"/>
    <m/>
    <m/>
    <m/>
    <m/>
    <m/>
    <m/>
    <m/>
    <m/>
    <m/>
    <m/>
    <x v="2"/>
    <m/>
    <m/>
    <m/>
    <m/>
    <m/>
    <m/>
    <n v="135941.01800000301"/>
    <n v="454263.30699999997"/>
    <m/>
    <m/>
    <m/>
    <s v="Ja"/>
    <d v="2022-08-02T07:20:20"/>
    <s v="r.thijssen"/>
    <d v="2022-08-03T09:51:04"/>
    <s v="r.thijssen"/>
    <m/>
    <m/>
    <m/>
    <m/>
    <m/>
    <m/>
    <m/>
    <m/>
    <m/>
    <m/>
    <m/>
    <m/>
    <m/>
  </r>
  <r>
    <m/>
    <s v="95331"/>
    <m/>
    <x v="9"/>
    <m/>
    <m/>
    <m/>
    <m/>
    <m/>
    <m/>
    <m/>
    <m/>
    <m/>
    <m/>
    <x v="2"/>
    <m/>
    <m/>
    <m/>
    <m/>
    <m/>
    <m/>
    <n v="135970.06500000099"/>
    <n v="454071.25100000203"/>
    <m/>
    <m/>
    <m/>
    <s v="Ja"/>
    <d v="2022-08-02T07:20:20"/>
    <s v="r.thijssen"/>
    <d v="2022-08-03T09:51:04"/>
    <s v="r.thijssen"/>
    <m/>
    <m/>
    <m/>
    <m/>
    <m/>
    <m/>
    <m/>
    <m/>
    <m/>
    <m/>
    <m/>
    <m/>
    <m/>
  </r>
  <r>
    <m/>
    <s v="95332"/>
    <m/>
    <x v="9"/>
    <m/>
    <m/>
    <m/>
    <m/>
    <m/>
    <m/>
    <m/>
    <m/>
    <m/>
    <m/>
    <x v="2"/>
    <m/>
    <m/>
    <m/>
    <m/>
    <m/>
    <m/>
    <n v="135969.095000003"/>
    <n v="454079.78100000299"/>
    <m/>
    <m/>
    <m/>
    <s v="Ja"/>
    <d v="2022-08-02T07:20:20"/>
    <s v="r.thijssen"/>
    <d v="2022-08-03T09:51:04"/>
    <s v="r.thijssen"/>
    <m/>
    <m/>
    <m/>
    <m/>
    <m/>
    <m/>
    <m/>
    <m/>
    <m/>
    <m/>
    <m/>
    <m/>
    <m/>
  </r>
  <r>
    <m/>
    <s v="95333"/>
    <m/>
    <x v="9"/>
    <m/>
    <m/>
    <m/>
    <m/>
    <m/>
    <m/>
    <m/>
    <m/>
    <m/>
    <m/>
    <x v="2"/>
    <m/>
    <m/>
    <m/>
    <m/>
    <m/>
    <m/>
    <n v="135966.89500000299"/>
    <n v="454087.73100000201"/>
    <m/>
    <m/>
    <m/>
    <m/>
    <d v="2022-08-02T07:20:20"/>
    <s v="r.thijssen"/>
    <d v="2022-08-03T09:51:04"/>
    <s v="r.thijssen"/>
    <m/>
    <m/>
    <m/>
    <m/>
    <m/>
    <m/>
    <m/>
    <m/>
    <m/>
    <m/>
    <m/>
    <m/>
    <m/>
  </r>
  <r>
    <m/>
    <s v="95334"/>
    <m/>
    <x v="9"/>
    <m/>
    <m/>
    <m/>
    <m/>
    <m/>
    <m/>
    <m/>
    <m/>
    <m/>
    <m/>
    <x v="2"/>
    <m/>
    <m/>
    <m/>
    <m/>
    <m/>
    <m/>
    <n v="135965.81500000099"/>
    <n v="454096.46100000298"/>
    <m/>
    <m/>
    <m/>
    <m/>
    <d v="2022-08-02T07:20:20"/>
    <s v="r.thijssen"/>
    <d v="2022-08-03T09:51:04"/>
    <s v="r.thijssen"/>
    <m/>
    <m/>
    <m/>
    <m/>
    <m/>
    <m/>
    <m/>
    <m/>
    <m/>
    <m/>
    <m/>
    <m/>
    <m/>
  </r>
  <r>
    <m/>
    <s v="95335"/>
    <m/>
    <x v="9"/>
    <m/>
    <m/>
    <m/>
    <m/>
    <m/>
    <m/>
    <m/>
    <m/>
    <m/>
    <m/>
    <x v="2"/>
    <m/>
    <m/>
    <m/>
    <m/>
    <m/>
    <m/>
    <n v="135964.85500000001"/>
    <n v="454103.54100000102"/>
    <m/>
    <m/>
    <m/>
    <m/>
    <d v="2022-08-02T07:20:20"/>
    <s v="r.thijssen"/>
    <d v="2022-08-03T09:51:04"/>
    <s v="r.thijssen"/>
    <m/>
    <m/>
    <m/>
    <m/>
    <m/>
    <m/>
    <m/>
    <m/>
    <m/>
    <m/>
    <m/>
    <m/>
    <m/>
  </r>
  <r>
    <m/>
    <s v="95336"/>
    <m/>
    <x v="9"/>
    <m/>
    <m/>
    <m/>
    <m/>
    <m/>
    <m/>
    <m/>
    <m/>
    <m/>
    <m/>
    <x v="2"/>
    <m/>
    <m/>
    <m/>
    <m/>
    <m/>
    <m/>
    <n v="135967.64500000299"/>
    <n v="454099.96100000298"/>
    <m/>
    <m/>
    <m/>
    <m/>
    <d v="2022-08-02T07:20:20"/>
    <s v="r.thijssen"/>
    <d v="2022-08-03T09:51:04"/>
    <s v="r.thijssen"/>
    <m/>
    <m/>
    <m/>
    <m/>
    <m/>
    <m/>
    <m/>
    <m/>
    <m/>
    <m/>
    <m/>
    <m/>
    <m/>
  </r>
  <r>
    <m/>
    <s v="95337"/>
    <m/>
    <x v="9"/>
    <m/>
    <m/>
    <m/>
    <m/>
    <m/>
    <m/>
    <m/>
    <m/>
    <m/>
    <m/>
    <x v="2"/>
    <m/>
    <m/>
    <m/>
    <m/>
    <m/>
    <m/>
    <n v="135968.19500000001"/>
    <n v="454093.29100000102"/>
    <m/>
    <m/>
    <m/>
    <m/>
    <d v="2022-08-02T07:20:20"/>
    <s v="r.thijssen"/>
    <d v="2022-08-03T09:51:04"/>
    <s v="r.thijssen"/>
    <m/>
    <m/>
    <m/>
    <m/>
    <m/>
    <m/>
    <m/>
    <m/>
    <m/>
    <m/>
    <m/>
    <m/>
    <m/>
  </r>
  <r>
    <m/>
    <s v="95338"/>
    <m/>
    <x v="9"/>
    <m/>
    <m/>
    <m/>
    <m/>
    <m/>
    <m/>
    <m/>
    <m/>
    <m/>
    <m/>
    <x v="2"/>
    <m/>
    <m/>
    <m/>
    <m/>
    <m/>
    <m/>
    <n v="135969.85500000001"/>
    <n v="454084.74099999998"/>
    <m/>
    <m/>
    <m/>
    <s v="Ja"/>
    <d v="2022-08-02T07:20:20"/>
    <s v="r.thijssen"/>
    <d v="2022-08-03T09:51:04"/>
    <s v="r.thijssen"/>
    <m/>
    <m/>
    <m/>
    <m/>
    <m/>
    <m/>
    <m/>
    <m/>
    <m/>
    <m/>
    <m/>
    <m/>
    <m/>
  </r>
  <r>
    <m/>
    <s v="95339"/>
    <m/>
    <x v="9"/>
    <m/>
    <m/>
    <m/>
    <m/>
    <m/>
    <m/>
    <m/>
    <m/>
    <m/>
    <m/>
    <x v="2"/>
    <m/>
    <m/>
    <m/>
    <m/>
    <m/>
    <m/>
    <n v="135971.865000002"/>
    <n v="454075.72100000101"/>
    <m/>
    <m/>
    <m/>
    <s v="Ja"/>
    <d v="2022-08-02T07:20:20"/>
    <s v="r.thijssen"/>
    <d v="2022-08-03T09:51:04"/>
    <s v="r.thijssen"/>
    <m/>
    <m/>
    <m/>
    <m/>
    <m/>
    <m/>
    <m/>
    <m/>
    <m/>
    <m/>
    <m/>
    <m/>
    <m/>
  </r>
  <r>
    <m/>
    <s v="95340"/>
    <m/>
    <x v="9"/>
    <m/>
    <m/>
    <m/>
    <m/>
    <m/>
    <m/>
    <m/>
    <m/>
    <m/>
    <m/>
    <x v="2"/>
    <m/>
    <m/>
    <m/>
    <m/>
    <m/>
    <m/>
    <n v="135971.85500000001"/>
    <n v="454064.50100000203"/>
    <m/>
    <m/>
    <m/>
    <m/>
    <d v="2022-08-02T07:20:20"/>
    <s v="r.thijssen"/>
    <d v="2022-08-03T09:51:04"/>
    <s v="r.thijssen"/>
    <m/>
    <m/>
    <m/>
    <m/>
    <m/>
    <m/>
    <m/>
    <m/>
    <m/>
    <m/>
    <m/>
    <m/>
    <m/>
  </r>
  <r>
    <m/>
    <s v="95341"/>
    <m/>
    <x v="9"/>
    <m/>
    <m/>
    <m/>
    <m/>
    <m/>
    <m/>
    <m/>
    <m/>
    <m/>
    <m/>
    <x v="2"/>
    <m/>
    <m/>
    <m/>
    <m/>
    <m/>
    <m/>
    <n v="135971.44500000001"/>
    <n v="454060.911000002"/>
    <m/>
    <m/>
    <m/>
    <m/>
    <d v="2022-08-02T07:20:20"/>
    <s v="r.thijssen"/>
    <d v="2022-08-03T09:51:04"/>
    <s v="r.thijssen"/>
    <m/>
    <m/>
    <m/>
    <m/>
    <m/>
    <m/>
    <m/>
    <m/>
    <m/>
    <m/>
    <m/>
    <m/>
    <m/>
  </r>
  <r>
    <m/>
    <s v="95343"/>
    <m/>
    <x v="9"/>
    <m/>
    <m/>
    <m/>
    <m/>
    <m/>
    <m/>
    <m/>
    <m/>
    <m/>
    <m/>
    <x v="2"/>
    <m/>
    <m/>
    <m/>
    <m/>
    <m/>
    <m/>
    <n v="135973.73500000301"/>
    <n v="454047.79100000102"/>
    <m/>
    <m/>
    <m/>
    <m/>
    <d v="2022-08-02T07:20:20"/>
    <s v="r.thijssen"/>
    <d v="2022-08-03T09:51:04"/>
    <s v="r.thijssen"/>
    <m/>
    <m/>
    <m/>
    <m/>
    <m/>
    <m/>
    <m/>
    <m/>
    <m/>
    <m/>
    <m/>
    <m/>
    <m/>
  </r>
  <r>
    <m/>
    <s v="95344"/>
    <m/>
    <x v="9"/>
    <m/>
    <m/>
    <m/>
    <m/>
    <m/>
    <m/>
    <m/>
    <m/>
    <m/>
    <m/>
    <x v="2"/>
    <m/>
    <m/>
    <m/>
    <m/>
    <m/>
    <m/>
    <n v="135974.515000001"/>
    <n v="454058.14100000297"/>
    <m/>
    <m/>
    <m/>
    <m/>
    <d v="2022-08-02T07:20:20"/>
    <s v="r.thijssen"/>
    <d v="2022-08-03T09:51:04"/>
    <s v="r.thijssen"/>
    <m/>
    <m/>
    <m/>
    <m/>
    <m/>
    <m/>
    <m/>
    <m/>
    <m/>
    <m/>
    <m/>
    <m/>
    <m/>
  </r>
  <r>
    <m/>
    <s v="95346"/>
    <m/>
    <x v="9"/>
    <m/>
    <m/>
    <m/>
    <m/>
    <m/>
    <m/>
    <m/>
    <m/>
    <m/>
    <m/>
    <x v="2"/>
    <m/>
    <m/>
    <m/>
    <m/>
    <m/>
    <m/>
    <n v="135977.615000002"/>
    <n v="454037.53100000299"/>
    <m/>
    <m/>
    <m/>
    <m/>
    <d v="2022-08-02T07:20:20"/>
    <s v="r.thijssen"/>
    <d v="2022-08-03T09:51:04"/>
    <s v="r.thijssen"/>
    <m/>
    <m/>
    <m/>
    <m/>
    <m/>
    <m/>
    <m/>
    <m/>
    <m/>
    <m/>
    <m/>
    <m/>
    <m/>
  </r>
  <r>
    <m/>
    <s v="95347"/>
    <m/>
    <x v="9"/>
    <m/>
    <m/>
    <m/>
    <m/>
    <m/>
    <m/>
    <m/>
    <m/>
    <m/>
    <m/>
    <x v="2"/>
    <m/>
    <m/>
    <m/>
    <m/>
    <m/>
    <m/>
    <n v="135975.18500000201"/>
    <n v="454041.551000003"/>
    <m/>
    <m/>
    <m/>
    <m/>
    <d v="2022-08-02T07:20:20"/>
    <s v="r.thijssen"/>
    <d v="2022-08-03T09:51:04"/>
    <s v="r.thijssen"/>
    <m/>
    <m/>
    <m/>
    <m/>
    <m/>
    <m/>
    <m/>
    <m/>
    <m/>
    <m/>
    <m/>
    <m/>
    <m/>
  </r>
  <r>
    <m/>
    <s v="95348"/>
    <m/>
    <x v="9"/>
    <m/>
    <m/>
    <m/>
    <m/>
    <m/>
    <m/>
    <m/>
    <m/>
    <m/>
    <m/>
    <x v="2"/>
    <m/>
    <m/>
    <m/>
    <m/>
    <m/>
    <m/>
    <n v="135975.35500000001"/>
    <n v="454034.50100000203"/>
    <m/>
    <m/>
    <m/>
    <m/>
    <d v="2022-08-02T07:20:20"/>
    <s v="r.thijssen"/>
    <d v="2022-08-03T09:51:04"/>
    <s v="r.thijssen"/>
    <m/>
    <m/>
    <m/>
    <m/>
    <m/>
    <m/>
    <m/>
    <m/>
    <m/>
    <m/>
    <m/>
    <m/>
    <m/>
  </r>
  <r>
    <m/>
    <s v="95350"/>
    <m/>
    <x v="9"/>
    <m/>
    <m/>
    <m/>
    <m/>
    <m/>
    <m/>
    <m/>
    <m/>
    <m/>
    <m/>
    <x v="2"/>
    <m/>
    <m/>
    <m/>
    <m/>
    <m/>
    <m/>
    <n v="135976.205000002"/>
    <n v="454028.59100000199"/>
    <m/>
    <m/>
    <m/>
    <m/>
    <d v="2022-08-02T07:20:20"/>
    <s v="r.thijssen"/>
    <d v="2022-08-03T09:51:04"/>
    <s v="r.thijssen"/>
    <m/>
    <m/>
    <m/>
    <m/>
    <m/>
    <m/>
    <m/>
    <m/>
    <m/>
    <m/>
    <m/>
    <m/>
    <m/>
  </r>
  <r>
    <m/>
    <s v="95351"/>
    <m/>
    <x v="9"/>
    <m/>
    <m/>
    <m/>
    <m/>
    <m/>
    <m/>
    <m/>
    <m/>
    <m/>
    <m/>
    <x v="2"/>
    <m/>
    <m/>
    <m/>
    <m/>
    <m/>
    <m/>
    <n v="135979.42500000101"/>
    <n v="454024.70100000099"/>
    <m/>
    <m/>
    <m/>
    <m/>
    <d v="2022-08-02T07:20:20"/>
    <s v="r.thijssen"/>
    <d v="2022-08-03T09:51:04"/>
    <s v="r.thijssen"/>
    <m/>
    <m/>
    <m/>
    <m/>
    <m/>
    <m/>
    <m/>
    <m/>
    <m/>
    <m/>
    <m/>
    <m/>
    <m/>
  </r>
  <r>
    <n v="2039"/>
    <s v="BTZ.0113"/>
    <s v="BTZ.0113"/>
    <x v="8"/>
    <s v="Valse Christusdoorn"/>
    <n v="1"/>
    <n v="28"/>
    <n v="8"/>
    <n v="5.0175999999999998"/>
    <s v="8 x de stamdiameter"/>
    <n v="20.617599999999999"/>
    <n v="15.6"/>
    <s v="20 - 30"/>
    <s v="Beplanting"/>
    <x v="0"/>
    <s v="Redelijk"/>
    <s v="Nee"/>
    <s v="Soort specifiek geschikt"/>
    <m/>
    <s v="eenzijdige kroon"/>
    <m/>
    <n v="136031.082000002"/>
    <n v="453385.933000002"/>
    <s v="309"/>
    <s v="&gt;15 jaar"/>
    <s v="Geen kabels hier. "/>
    <s v="Ja"/>
    <d v="2022-08-02T07:20:20"/>
    <s v="r.thijssen"/>
    <d v="2022-08-04T14:53:10"/>
    <s v="r.geerts@terranostra.nu"/>
    <s v="9 -12 m"/>
    <s v="Ja"/>
    <s v="Ja"/>
    <s v="Ja"/>
    <s v="Ja"/>
    <s v="Ja"/>
    <s v="Ja"/>
    <s v="Nee"/>
    <s v="Nee - Omgevingsfactoren"/>
    <m/>
    <s v="Nee"/>
    <m/>
    <s v="Ja"/>
  </r>
  <r>
    <n v="2074"/>
    <s v="BTZ.0148"/>
    <s v="BTZ.0148"/>
    <x v="8"/>
    <s v="Valse Christusdoorn"/>
    <n v="1"/>
    <n v="28"/>
    <n v="12"/>
    <n v="5.0175999999999998"/>
    <s v="8 x de stamdiameter"/>
    <n v="20.617599999999999"/>
    <n v="15.6"/>
    <s v="20 - 30"/>
    <s v="Beplanting"/>
    <x v="0"/>
    <s v="Redelijk"/>
    <s v="Nee"/>
    <s v="Soort specifiek geschikt"/>
    <s v="alleen in projec"/>
    <m/>
    <m/>
    <n v="135931.62299999999"/>
    <n v="453536.614"/>
    <s v="344"/>
    <s v="&gt;15 jaar"/>
    <s v="Geen kabels hier."/>
    <s v="Ja"/>
    <d v="2022-08-02T07:20:20"/>
    <s v="r.thijssen"/>
    <d v="2022-08-05T05:03:11"/>
    <s v="r.geerts@terranostra.nu"/>
    <s v="9 -12 m"/>
    <s v="Ja"/>
    <s v="Ja"/>
    <s v="Ja"/>
    <s v="Ja"/>
    <s v="Ja"/>
    <s v="Ja"/>
    <s v="Nee"/>
    <s v="Nee - Omgevingsfactoren"/>
    <m/>
    <s v="Nee"/>
    <m/>
    <s v="Ja"/>
  </r>
  <r>
    <n v="2046"/>
    <s v="BTZ.0120"/>
    <s v="BTZ.0120"/>
    <x v="8"/>
    <s v="Valse Christusdoorn"/>
    <n v="1"/>
    <n v="27"/>
    <n v="8"/>
    <n v="4.6656000000000004"/>
    <s v="8 x de stamdiameter"/>
    <n v="20.065600000000003"/>
    <n v="15.400000000000002"/>
    <s v="20 - 30"/>
    <s v="Verharding"/>
    <x v="0"/>
    <s v="Redelijk"/>
    <s v="Nee"/>
    <s v="Soort specifiek geschikt"/>
    <m/>
    <s v="eenzijdige kroon"/>
    <m/>
    <n v="136018.87200000099"/>
    <n v="453463.22500000102"/>
    <s v="316"/>
    <s v="&gt;15 jaar"/>
    <s v="Geen kabels hier. "/>
    <s v="Ja"/>
    <d v="2022-08-02T07:20:20"/>
    <s v="r.thijssen"/>
    <d v="2022-08-04T14:25:01"/>
    <s v="r.geerts@terranostra.nu"/>
    <s v="9 -12 m"/>
    <s v="Ja"/>
    <s v="Ja"/>
    <s v="Ja"/>
    <s v="Ja"/>
    <s v="Ja"/>
    <s v="Ja"/>
    <s v="Nee"/>
    <s v="Nee - Omgevingsfactoren"/>
    <m/>
    <s v="Nee"/>
    <m/>
    <s v="Ja"/>
  </r>
  <r>
    <n v="2065"/>
    <s v="BTZ.0139"/>
    <s v="BTZ.0139"/>
    <x v="8"/>
    <s v="Valse Christusdoorn"/>
    <n v="1"/>
    <n v="27"/>
    <n v="10"/>
    <n v="4.6656000000000004"/>
    <s v="8 x de stamdiameter"/>
    <n v="20.065600000000003"/>
    <n v="15.400000000000002"/>
    <s v="20 - 30"/>
    <s v="Beplanting"/>
    <x v="0"/>
    <s v="Redelijk"/>
    <s v="Nee"/>
    <s v="Soort specifiek geschikt"/>
    <s v="alleen in projec"/>
    <m/>
    <m/>
    <n v="135915.79399999999"/>
    <n v="453562.89200000098"/>
    <s v="335"/>
    <s v="&gt;15 jaar"/>
    <s v="Geen kabels hier. "/>
    <s v="Ja"/>
    <d v="2022-08-02T07:20:20"/>
    <s v="r.thijssen"/>
    <d v="2022-08-05T05:03:29"/>
    <s v="r.geerts@terranostra.nu"/>
    <s v="9 -12 m"/>
    <s v="Ja"/>
    <s v="Ja"/>
    <s v="Ja"/>
    <s v="Ja"/>
    <s v="Ja"/>
    <s v="Ja"/>
    <s v="Nee"/>
    <s v="Nee - Omgevingsfactoren"/>
    <m/>
    <s v="Nee"/>
    <m/>
    <s v="Ja"/>
  </r>
  <r>
    <n v="2090"/>
    <s v="BTZ.0164"/>
    <s v="BTZ.0164"/>
    <x v="8"/>
    <s v="Valse Christusdoorn"/>
    <n v="1"/>
    <n v="27"/>
    <n v="12"/>
    <n v="4.6656000000000004"/>
    <s v="8 x de stamdiameter"/>
    <n v="20.065600000000003"/>
    <n v="15.400000000000002"/>
    <s v="20 - 30"/>
    <s v="Beplanting"/>
    <x v="0"/>
    <s v="Redelijk"/>
    <s v="Nee"/>
    <s v="Soort specifiek geschikt"/>
    <s v="alleen in projec"/>
    <m/>
    <m/>
    <n v="135928.80300000301"/>
    <n v="453604.76800000301"/>
    <s v="360"/>
    <s v="&gt;15 jaar"/>
    <s v="Geen kabels hier. "/>
    <s v="Ja"/>
    <d v="2022-08-02T07:20:20"/>
    <s v="r.thijssen"/>
    <d v="2022-08-05T05:04:01"/>
    <s v="r.geerts@terranostra.nu"/>
    <s v="9 -12 m"/>
    <s v="Ja"/>
    <s v="Ja"/>
    <s v="Ja"/>
    <s v="Ja"/>
    <s v="Ja"/>
    <s v="Ja"/>
    <s v="Nee"/>
    <s v="Nee - Omgevingsfactoren"/>
    <m/>
    <s v="Nee"/>
    <m/>
    <s v="Ja"/>
  </r>
  <r>
    <n v="1990"/>
    <s v="BTZ.0059"/>
    <s v="BTZ.0059"/>
    <x v="7"/>
    <s v="Valse Christusdoorn"/>
    <n v="1"/>
    <n v="26"/>
    <n v="10"/>
    <n v="4.3263999999999996"/>
    <s v="8 x de stamdiameter"/>
    <n v="19.526399999999999"/>
    <n v="15.2"/>
    <s v="20 - 30"/>
    <s v="Verharding"/>
    <x v="1"/>
    <s v="Redelijk"/>
    <s v="Nee"/>
    <s v="Soort specifiek geschikt"/>
    <m/>
    <m/>
    <m/>
    <n v="135912.333000001"/>
    <n v="453415.812000003"/>
    <s v="260"/>
    <s v="&gt;15 jaar"/>
    <s v="Geen kabels hier. "/>
    <s v="Ja"/>
    <d v="2022-08-02T07:20:20"/>
    <s v="r.thijssen"/>
    <d v="2022-08-04T14:00:28"/>
    <s v="r.geerts@terranostra.nu"/>
    <s v="9 -12 m"/>
    <s v="Ja"/>
    <s v="Ja"/>
    <s v="Ja"/>
    <s v="Ja"/>
    <s v="Ja"/>
    <s v="Ja"/>
    <s v="Nee"/>
    <s v="Nee - Omgevingsfactoren"/>
    <m/>
    <s v="Nee"/>
    <m/>
    <s v="Ja"/>
  </r>
  <r>
    <n v="2045"/>
    <s v="BTZ.0119"/>
    <s v="BTZ.0119"/>
    <x v="8"/>
    <s v="Valse Christusdoorn"/>
    <n v="1"/>
    <n v="26"/>
    <n v="8"/>
    <n v="4.3263999999999996"/>
    <s v="8 x de stamdiameter"/>
    <n v="19.526399999999999"/>
    <n v="15.2"/>
    <s v="20 - 30"/>
    <s v="Verharding"/>
    <x v="0"/>
    <s v="Redelijk"/>
    <s v="Nee"/>
    <s v="Soort specifiek geschikt"/>
    <m/>
    <s v="eenzijdige kroon"/>
    <m/>
    <n v="136019.62200000099"/>
    <n v="453456.22300000099"/>
    <s v="315"/>
    <s v="&gt;15 jaar"/>
    <s v="Geen kabels hier. "/>
    <s v="Ja"/>
    <d v="2022-08-02T07:20:20"/>
    <s v="r.thijssen"/>
    <d v="2022-08-04T14:25:01"/>
    <s v="r.geerts@terranostra.nu"/>
    <s v="9 -12 m"/>
    <s v="Ja"/>
    <s v="Ja"/>
    <s v="Ja"/>
    <s v="Ja"/>
    <s v="Ja"/>
    <s v="Ja"/>
    <s v="Nee"/>
    <s v="Nee - Omgevingsfactoren"/>
    <m/>
    <s v="Nee"/>
    <m/>
    <s v="Ja"/>
  </r>
  <r>
    <n v="1989"/>
    <s v="BTZ.0058"/>
    <s v="BTZ.0058"/>
    <x v="7"/>
    <s v="Valse Christusdoorn"/>
    <n v="1"/>
    <n v="25"/>
    <n v="10"/>
    <n v="4"/>
    <s v="8 x de stamdiameter"/>
    <n v="19"/>
    <n v="15"/>
    <s v="20 - 30"/>
    <s v="Verharding"/>
    <x v="1"/>
    <s v="Redelijk"/>
    <s v="Nee"/>
    <s v="Soort specifiek geschikt"/>
    <m/>
    <m/>
    <m/>
    <n v="135913.37100000301"/>
    <n v="453410.80499999999"/>
    <s v="259"/>
    <s v="&gt;15 jaar"/>
    <s v="Geen kabels hier. "/>
    <s v="Ja"/>
    <d v="2022-08-02T07:20:20"/>
    <s v="r.thijssen"/>
    <d v="2022-08-04T14:00:28"/>
    <s v="r.geerts@terranostra.nu"/>
    <s v="9 -12 m"/>
    <s v="Ja"/>
    <s v="Ja"/>
    <s v="Ja"/>
    <s v="Ja"/>
    <s v="Ja"/>
    <s v="Ja"/>
    <s v="Nee"/>
    <s v="Nee - Omgevingsfactoren"/>
    <m/>
    <s v="Nee"/>
    <m/>
    <s v="Ja"/>
  </r>
  <r>
    <n v="2070"/>
    <s v="BTZ.0144"/>
    <s v="BTZ.0144"/>
    <x v="8"/>
    <s v="Valse Christusdoorn"/>
    <n v="1"/>
    <n v="25"/>
    <n v="10"/>
    <n v="4"/>
    <s v="8 x de stamdiameter"/>
    <n v="19"/>
    <n v="15"/>
    <s v="20 - 30"/>
    <s v="Beplanting"/>
    <x v="0"/>
    <s v="Redelijk"/>
    <s v="Nee"/>
    <s v="Soort specifiek geschikt"/>
    <s v="alleen in projec"/>
    <m/>
    <m/>
    <n v="135948.94000000099"/>
    <n v="453573.83200000197"/>
    <s v="340"/>
    <s v="&gt;15 jaar"/>
    <s v="Geen kabels hier."/>
    <s v="Ja"/>
    <d v="2022-08-02T07:20:20"/>
    <s v="r.thijssen"/>
    <d v="2022-08-05T05:03:29"/>
    <s v="r.geerts@terranostra.nu"/>
    <s v="9 -12 m"/>
    <s v="Ja"/>
    <s v="Ja"/>
    <s v="Ja"/>
    <s v="Ja"/>
    <s v="Ja"/>
    <s v="Ja"/>
    <s v="Nee"/>
    <s v="Nee - Omgevingsfactoren"/>
    <m/>
    <s v="Nee"/>
    <m/>
    <s v="Ja"/>
  </r>
  <r>
    <n v="2093"/>
    <s v="BTZ.0167"/>
    <s v="BTZ.0167"/>
    <x v="8"/>
    <s v="Valse Christusdoorn"/>
    <n v="1"/>
    <n v="25"/>
    <n v="12"/>
    <n v="4"/>
    <s v="8 x de stamdiameter"/>
    <n v="19"/>
    <n v="15"/>
    <s v="20 - 30"/>
    <s v="Beplanting"/>
    <x v="0"/>
    <s v="Redelijk"/>
    <s v="Nee"/>
    <s v="Soort specifiek geschikt"/>
    <s v="alleen in projec"/>
    <m/>
    <m/>
    <n v="135913.490000002"/>
    <n v="453603.21500000003"/>
    <s v="363"/>
    <s v="&gt;15 jaar"/>
    <s v="Geen kabels hier. "/>
    <s v="Ja"/>
    <d v="2022-08-02T07:20:20"/>
    <s v="r.thijssen"/>
    <d v="2022-08-05T05:04:01"/>
    <s v="r.geerts@terranostra.nu"/>
    <s v="9 -12 m"/>
    <s v="Ja"/>
    <s v="Ja"/>
    <s v="Ja"/>
    <s v="Ja"/>
    <s v="Ja"/>
    <s v="Ja"/>
    <s v="Nee"/>
    <s v="Nee - Omgevingsfactoren"/>
    <m/>
    <s v="Nee"/>
    <m/>
    <s v="Ja"/>
  </r>
  <r>
    <n v="1787"/>
    <s v="95490"/>
    <s v="95490"/>
    <x v="4"/>
    <s v="Gewone esdoorn"/>
    <n v="1"/>
    <n v="24"/>
    <n v="8"/>
    <n v="3.6863999999999999"/>
    <s v="8 x de stamdiameter"/>
    <n v="18.4864"/>
    <n v="14.8"/>
    <s v="20 - 30"/>
    <s v="Gras"/>
    <x v="1"/>
    <s v="Redelijk"/>
    <s v="Nee"/>
    <s v="riool en kabel buiten kl"/>
    <s v="Eenzijdige kroon"/>
    <s v="plakoksel"/>
    <s v="scheefgroei"/>
    <n v="136081.970700003"/>
    <n v="453278.53680000099"/>
    <s v="57"/>
    <s v="&gt;15 jaar"/>
    <m/>
    <m/>
    <d v="2022-08-02T07:20:20"/>
    <s v="r.thijssen"/>
    <d v="2022-08-05T14:39:08"/>
    <s v="r.geerts@terranostra.nu"/>
    <s v="9 -12 m"/>
    <s v="Ja"/>
    <s v="Ja"/>
    <s v="Ja"/>
    <s v="Ja"/>
    <s v="Ja"/>
    <s v="Ja"/>
    <s v="Nee"/>
    <s v="Nee - Omgevingsfactoren"/>
    <m/>
    <s v="Ja"/>
    <s v="Riolering zuidzijde handhaven en volschuimen."/>
    <s v="Ja"/>
  </r>
  <r>
    <n v="2089"/>
    <s v="BTZ.0163"/>
    <s v="BTZ.0163"/>
    <x v="8"/>
    <s v="Valse Christusdoorn"/>
    <n v="1"/>
    <n v="24"/>
    <n v="10"/>
    <n v="3.6863999999999999"/>
    <s v="8 x de stamdiameter"/>
    <n v="18.4864"/>
    <n v="14.8"/>
    <s v="20 - 30"/>
    <s v="Beplanting"/>
    <x v="0"/>
    <s v="Redelijk"/>
    <s v="Nee"/>
    <s v="Soort specifiek geschikt"/>
    <s v="alleen in projec"/>
    <m/>
    <m/>
    <n v="135940.21600000199"/>
    <n v="453601.80600000202"/>
    <s v="359"/>
    <s v="&gt;15 jaar"/>
    <s v="Geen kabels hier. "/>
    <s v="Ja"/>
    <d v="2022-08-02T07:20:20"/>
    <s v="r.thijssen"/>
    <d v="2022-08-05T05:04:01"/>
    <s v="r.geerts@terranostra.nu"/>
    <s v="9 -12 m"/>
    <s v="Ja"/>
    <s v="Ja"/>
    <s v="Ja"/>
    <s v="Ja"/>
    <s v="Ja"/>
    <s v="Ja"/>
    <s v="Nee"/>
    <s v="Nee - Omgevingsfactoren"/>
    <m/>
    <s v="Nee"/>
    <m/>
    <s v="Ja"/>
  </r>
  <r>
    <n v="2047"/>
    <s v="BTZ.0121"/>
    <s v="BTZ.0121"/>
    <x v="8"/>
    <s v="Valse Christusdoorn"/>
    <n v="1"/>
    <n v="23"/>
    <n v="8"/>
    <n v="3.3856000000000002"/>
    <s v="8 x de stamdiameter"/>
    <n v="17.985600000000002"/>
    <n v="14.600000000000001"/>
    <s v="20 - 30"/>
    <s v="Verharding"/>
    <x v="0"/>
    <s v="Redelijk"/>
    <s v="Nee"/>
    <s v="Soort specifiek geschikt"/>
    <m/>
    <s v="eenzijdige kroon"/>
    <m/>
    <n v="136015.047000002"/>
    <n v="453466.60000000102"/>
    <s v="317"/>
    <s v="&gt;15 jaar"/>
    <s v="Geen kabels hier. "/>
    <s v="Ja"/>
    <d v="2022-08-02T07:20:20"/>
    <s v="r.thijssen"/>
    <d v="2022-08-04T14:25:01"/>
    <s v="r.geerts@terranostra.nu"/>
    <s v="9 -12 m"/>
    <s v="Ja"/>
    <s v="Ja"/>
    <s v="Ja"/>
    <s v="Ja"/>
    <s v="Ja"/>
    <s v="Ja"/>
    <s v="Nee"/>
    <s v="Nee - Omgevingsfactoren"/>
    <m/>
    <s v="Nee"/>
    <m/>
    <s v="Ja"/>
  </r>
  <r>
    <n v="2088"/>
    <s v="BTZ.0162"/>
    <s v="BTZ.0162"/>
    <x v="8"/>
    <s v="Valse Christusdoorn"/>
    <n v="1"/>
    <n v="23"/>
    <n v="10"/>
    <n v="3.3856000000000002"/>
    <s v="8 x de stamdiameter"/>
    <n v="17.985600000000002"/>
    <n v="14.600000000000001"/>
    <s v="20 - 30"/>
    <s v="Beplanting"/>
    <x v="0"/>
    <s v="Redelijk"/>
    <s v="Nee"/>
    <s v="Soort specifiek geschikt"/>
    <s v="alleen in projec"/>
    <m/>
    <m/>
    <n v="135946.68100000199"/>
    <n v="453602.709000003"/>
    <s v="358"/>
    <s v="&gt;15 jaar"/>
    <s v="Geen kabels hier. "/>
    <s v="Ja"/>
    <d v="2022-08-02T07:20:20"/>
    <s v="r.thijssen"/>
    <d v="2022-08-05T05:04:01"/>
    <s v="r.geerts@terranostra.nu"/>
    <s v="9 -12 m"/>
    <s v="Ja"/>
    <s v="Ja"/>
    <s v="Ja"/>
    <s v="Ja"/>
    <s v="Ja"/>
    <s v="Ja"/>
    <s v="Nee"/>
    <s v="Nee - Omgevingsfactoren"/>
    <m/>
    <s v="Nee"/>
    <m/>
    <s v="Ja"/>
  </r>
  <r>
    <n v="2035"/>
    <s v="BTZ.0107"/>
    <s v="BTZ.0107"/>
    <x v="12"/>
    <s v="Reuzenkornoelje"/>
    <n v="3"/>
    <n v="21"/>
    <n v="8"/>
    <n v="2.8224"/>
    <s v="8 x de stamdiameter"/>
    <n v="11.522400000000001"/>
    <n v="8.7000000000000011"/>
    <s v="20 - 30"/>
    <s v="Beplanting"/>
    <x v="1"/>
    <s v="Redelijk"/>
    <s v="Nee"/>
    <m/>
    <m/>
    <m/>
    <m/>
    <n v="136050.48300000301"/>
    <n v="453419.56400000298"/>
    <s v="305"/>
    <s v="&gt;15 jaar"/>
    <s v="Bescheiden formaat."/>
    <s v="Ja"/>
    <d v="2022-08-02T07:20:20"/>
    <s v="r.thijssen"/>
    <d v="2022-08-04T14:51:52"/>
    <s v="r.geerts@terranostra.nu"/>
    <s v="6 - 9 m"/>
    <s v="Ja"/>
    <s v="Ja"/>
    <s v="Ja"/>
    <s v="Ja"/>
    <s v="Ja"/>
    <s v="Ja"/>
    <s v="Nee"/>
    <s v="Nee - Omgevingsfactoren"/>
    <m/>
    <s v="Nee"/>
    <m/>
    <s v="Ja"/>
  </r>
  <r>
    <n v="2091"/>
    <s v="BTZ.0165"/>
    <s v="BTZ.0165"/>
    <x v="8"/>
    <s v="Valse Christusdoorn"/>
    <n v="1"/>
    <n v="19"/>
    <n v="8"/>
    <n v="2.3104"/>
    <s v="8 x de stamdiameter"/>
    <n v="14.2104"/>
    <n v="11.9"/>
    <s v="20 - 30"/>
    <s v="Beplanting"/>
    <x v="0"/>
    <s v="Redelijk"/>
    <s v="Nee"/>
    <s v="Soort specifiek geschikt"/>
    <m/>
    <m/>
    <m/>
    <n v="135921.219000001"/>
    <n v="453599.06100000098"/>
    <s v="361"/>
    <s v="&gt;15 jaar"/>
    <s v="Geen kabels hier. "/>
    <s v="Ja"/>
    <d v="2022-08-02T07:20:20"/>
    <s v="r.thijssen"/>
    <d v="2022-08-05T15:11:44"/>
    <s v="r.geerts@terranostra.nu"/>
    <s v="9 -12 m"/>
    <s v="Ja"/>
    <s v="Ja"/>
    <s v="Ja"/>
    <s v="Ja"/>
    <s v="Ja"/>
    <s v="Ja"/>
    <s v="Nee"/>
    <s v="Nee - Omgevingsfactoren"/>
    <m/>
    <s v="Nee"/>
    <m/>
    <s v="Ja"/>
  </r>
  <r>
    <n v="2063"/>
    <s v="BTZ.0137"/>
    <s v="BTZ.0137"/>
    <x v="5"/>
    <s v="Witte acacia"/>
    <n v="1"/>
    <n v="46"/>
    <n v="10"/>
    <n v="13.542400000000001"/>
    <s v="8 x de stamdiameter"/>
    <n v="41.942400000000006"/>
    <n v="28.400000000000006"/>
    <s v="30 - 40"/>
    <s v="Beplanting"/>
    <x v="1"/>
    <s v="Matig"/>
    <s v="Nee"/>
    <s v="eenzijdige kluit"/>
    <s v="alleen in projec"/>
    <m/>
    <m/>
    <n v="135894.04399999999"/>
    <n v="453625.10900000099"/>
    <s v="333"/>
    <s v="&gt;15 jaar"/>
    <s v="Boom op de werkgrens. Geen kabels hier. "/>
    <s v="Ja"/>
    <d v="2022-08-02T07:20:20"/>
    <s v="r.thijssen"/>
    <d v="2022-08-04T13:17:32"/>
    <s v="r.geerts@terranostra.nu"/>
    <s v="12 -15 m"/>
    <s v="Ja"/>
    <s v="Ja"/>
    <s v="Ja"/>
    <s v="Ja"/>
    <s v="Ja"/>
    <s v="Nee"/>
    <s v="Nee"/>
    <s v="Nee - omgevingsfactoren - beeldkwaliteit onvoldoende "/>
    <m/>
    <s v="Nee"/>
    <m/>
    <s v="Ja"/>
  </r>
  <r>
    <n v="1776"/>
    <s v="95470"/>
    <s v="95470"/>
    <x v="13"/>
    <s v="Gewone plataan"/>
    <n v="1"/>
    <n v="65"/>
    <n v="14"/>
    <n v="20.702500000000001"/>
    <s v="7 x de stamdiameter"/>
    <n v="69.702500000000001"/>
    <n v="49"/>
    <s v="40 - 50"/>
    <s v="Gras"/>
    <x v="0"/>
    <s v="Matig"/>
    <s v="Nee"/>
    <s v="Kluit in wegprofiel"/>
    <m/>
    <m/>
    <m/>
    <n v="136052.88399999999"/>
    <n v="453232.93100000202"/>
    <s v="46"/>
    <s v="&gt;15 jaar"/>
    <m/>
    <m/>
    <d v="2022-08-02T07:20:20"/>
    <s v="r.thijssen"/>
    <d v="2022-08-04T07:55:34"/>
    <s v="r.geerts@terranostra.nu"/>
    <s v="12 -15 m"/>
    <s v="Ja"/>
    <s v="Ja"/>
    <s v="Ja"/>
    <s v="Ja"/>
    <s v="Ja"/>
    <s v="Nee"/>
    <s v="Nee"/>
    <s v="Nee - omgevingsfactoren - beeldkwaliteit onvoldoende - uitheems  "/>
    <m/>
    <s v="Nee"/>
    <m/>
    <s v="Ja"/>
  </r>
  <r>
    <n v="2287"/>
    <s v="BTZ.0383"/>
    <s v="BTZ.0383"/>
    <x v="13"/>
    <s v="Gewone plataan"/>
    <n v="1"/>
    <n v="101"/>
    <n v="22"/>
    <n v="36.723599999999998"/>
    <s v="6 x de stamdiameter"/>
    <n v="147.7236"/>
    <n v="111"/>
    <s v="50 - 60"/>
    <s v="Beplanting"/>
    <x v="0"/>
    <s v="Redelijk"/>
    <s v="Nee"/>
    <s v="alleen in projectgebied"/>
    <s v="tuien te voorzie"/>
    <m/>
    <m/>
    <n v="135880.533"/>
    <n v="453480.40300000098"/>
    <s v="557"/>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s v="Ja"/>
  </r>
  <r>
    <n v="2281"/>
    <s v="BTZ.0377"/>
    <s v="BTZ.0377"/>
    <x v="13"/>
    <s v="Gewone plataan"/>
    <n v="1"/>
    <n v="91"/>
    <n v="22"/>
    <n v="29.811599999999999"/>
    <s v="6 x de stamdiameter"/>
    <n v="121.7116"/>
    <n v="91.9"/>
    <s v="50 - 60"/>
    <s v="Beplanting"/>
    <x v="0"/>
    <s v="Redelijk"/>
    <s v="Nee"/>
    <s v="alleen in projectgebied"/>
    <s v="tuien te voorzie"/>
    <m/>
    <m/>
    <n v="135841.56000000201"/>
    <n v="453474.75600000098"/>
    <s v="551"/>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s v="Ja"/>
  </r>
  <r>
    <n v="2282"/>
    <s v="BTZ.0378"/>
    <s v="BTZ.0378"/>
    <x v="13"/>
    <s v="Gewone plataan"/>
    <n v="1"/>
    <n v="86"/>
    <n v="22"/>
    <n v="26.625599999999999"/>
    <s v="6 x de stamdiameter"/>
    <n v="105.4256"/>
    <n v="78.800000000000011"/>
    <s v="50 - 60"/>
    <s v="Beplanting"/>
    <x v="0"/>
    <s v="Redelijk"/>
    <s v="Nee"/>
    <s v="alleen in projectgebied"/>
    <s v="tuien te voorzie"/>
    <m/>
    <m/>
    <n v="135847.446000002"/>
    <n v="453475.47100000101"/>
    <s v="552"/>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s v="Ja"/>
  </r>
  <r>
    <n v="2139"/>
    <s v="BTZ.0217"/>
    <s v="BTZ.0217"/>
    <x v="13"/>
    <s v="Gewone plataan"/>
    <n v="1"/>
    <n v="75"/>
    <n v="22"/>
    <n v="27.5625"/>
    <s v="7 x de stamdiameter"/>
    <n v="90.0625"/>
    <n v="62.5"/>
    <s v="50 - 60"/>
    <s v="Verharding"/>
    <x v="1"/>
    <s v="Redelijk"/>
    <s v="Nee"/>
    <s v="telecom rand kluit"/>
    <s v="alleen in projec"/>
    <m/>
    <m/>
    <n v="135824.54200000301"/>
    <n v="453700.63300000102"/>
    <s v="409"/>
    <s v="&gt;15 jaar"/>
    <s v="2,3 m tot verharding hartmaat. Telecom rand kluit noordzijde."/>
    <s v="Ja"/>
    <d v="2022-08-02T07:20:20"/>
    <s v="r.thijssen"/>
    <d v="2022-08-04T13:13:39"/>
    <s v="r.geerts@terranostra.nu"/>
    <s v="18 -24 m"/>
    <s v="Ja"/>
    <s v="Ja"/>
    <s v="Ja"/>
    <s v="Ja"/>
    <s v="Ja"/>
    <s v="Nee"/>
    <s v="Nee"/>
    <s v="Nee - Omgevingsfactoren - Uitheems"/>
    <m/>
    <s v="Nee"/>
    <m/>
    <s v="Ja"/>
  </r>
  <r>
    <n v="2286"/>
    <s v="BTZ.0382"/>
    <s v="BTZ.0382"/>
    <x v="13"/>
    <s v="Gewone plataan"/>
    <n v="1"/>
    <n v="73"/>
    <n v="22"/>
    <n v="26.112100000000002"/>
    <s v="7 x de stamdiameter"/>
    <n v="87.212099999999992"/>
    <n v="61.099999999999994"/>
    <s v="50 - 60"/>
    <s v="Beplanting"/>
    <x v="0"/>
    <s v="Redelijk"/>
    <s v="Nee"/>
    <s v="alleen in projectgebied"/>
    <s v="tuien te voorzie"/>
    <m/>
    <m/>
    <n v="135873.693"/>
    <n v="453480.00500000297"/>
    <s v="556"/>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s v="Ja"/>
  </r>
  <r>
    <n v="2142"/>
    <s v="BTZ.0220"/>
    <s v="BTZ.0220"/>
    <x v="13"/>
    <s v="Gewone plataan"/>
    <n v="1"/>
    <n v="70"/>
    <n v="20"/>
    <n v="24.01"/>
    <s v="7 x de stamdiameter"/>
    <n v="83.01"/>
    <n v="59"/>
    <s v="50 - 60"/>
    <s v="Beplanting"/>
    <x v="1"/>
    <s v="Redelijk"/>
    <s v="Nee"/>
    <s v="alleen in projectgebied"/>
    <m/>
    <m/>
    <m/>
    <n v="135863.90700000199"/>
    <n v="453694.71400000202"/>
    <s v="412"/>
    <s v="&gt;15 jaar"/>
    <m/>
    <s v="Ja"/>
    <d v="2022-08-02T07:20:20"/>
    <s v="r.thijssen"/>
    <d v="2022-08-04T13:13:39"/>
    <s v="r.geerts@terranostra.nu"/>
    <s v="18 -24 m"/>
    <s v="Ja"/>
    <s v="Ja"/>
    <s v="Ja"/>
    <s v="Ja"/>
    <s v="Ja"/>
    <s v="Nee"/>
    <s v="Nee"/>
    <s v="Nee - Omgevingsfactoren - Uitheems"/>
    <m/>
    <s v="Nee"/>
    <m/>
    <s v="Ja"/>
  </r>
  <r>
    <n v="2285"/>
    <s v="BTZ.0381"/>
    <s v="BTZ.0381"/>
    <x v="13"/>
    <s v="Gewone plataan"/>
    <n v="1"/>
    <n v="69"/>
    <n v="22"/>
    <n v="23.328900000000001"/>
    <s v="7 x de stamdiameter"/>
    <n v="74.72890000000001"/>
    <n v="51.400000000000006"/>
    <s v="50 - 60"/>
    <s v="Beplanting"/>
    <x v="0"/>
    <s v="Redelijk"/>
    <s v="Nee"/>
    <s v="alleen in projectgebied"/>
    <s v="tuien te voorzie"/>
    <m/>
    <m/>
    <n v="135866.614"/>
    <n v="453478.33500000101"/>
    <s v="555"/>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s v="Ja"/>
  </r>
  <r>
    <n v="2283"/>
    <s v="BTZ.0379"/>
    <s v="BTZ.0379"/>
    <x v="13"/>
    <s v="Gewone plataan"/>
    <n v="1"/>
    <n v="68"/>
    <n v="22"/>
    <n v="22.657599999999999"/>
    <s v="7 x de stamdiameter"/>
    <n v="73.457599999999999"/>
    <n v="50.8"/>
    <s v="50 - 60"/>
    <s v="Beplanting"/>
    <x v="0"/>
    <s v="Redelijk"/>
    <s v="Nee"/>
    <s v="alleen in projectgebied"/>
    <s v="tuien te voorzie"/>
    <m/>
    <m/>
    <n v="135854.76300000001"/>
    <n v="453476.58500000101"/>
    <s v="553"/>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s v="Ja"/>
  </r>
  <r>
    <n v="2284"/>
    <s v="BTZ.0380"/>
    <s v="BTZ.0380"/>
    <x v="13"/>
    <s v="Gewone plataan"/>
    <n v="1"/>
    <n v="67"/>
    <n v="22"/>
    <n v="21.996099999999998"/>
    <s v="7 x de stamdiameter"/>
    <n v="72.196100000000001"/>
    <n v="50.2"/>
    <s v="50 - 60"/>
    <s v="Beplanting"/>
    <x v="0"/>
    <s v="Redelijk"/>
    <s v="Nee"/>
    <s v="alleen in projectgebied"/>
    <s v="tuien te voorzie"/>
    <m/>
    <m/>
    <n v="135860.967"/>
    <n v="453477.46000000101"/>
    <s v="554"/>
    <s v="&gt;15 jaar"/>
    <m/>
    <s v="Ja"/>
    <d v="2022-08-02T07:20:20"/>
    <s v="r.thijssen"/>
    <d v="2022-08-04T13:36:19"/>
    <s v="r.geerts@terranostra.nu"/>
    <s v="18 -24 m"/>
    <s v="Ja"/>
    <s v="Ja"/>
    <s v="Ja"/>
    <s v="Nee"/>
    <s v="Ja"/>
    <s v="Nee"/>
    <s v="Nee"/>
    <s v="Nee - Omgevingsfactoren - Uitheems"/>
    <s v="Boom is alleen te verplanten met pallet, parkeerplaats zuidzijde moet eerst verharding erafgehaald worden. Warmteleidingen blokkeren benadering van noorden uit. Heesters/zaailingen in de kluit."/>
    <s v="Nee"/>
    <m/>
    <s v="Ja"/>
  </r>
  <r>
    <n v="2141"/>
    <s v="BTZ.0219"/>
    <s v="BTZ.0219"/>
    <x v="13"/>
    <s v="Gewone plataan"/>
    <n v="1"/>
    <n v="60"/>
    <n v="16"/>
    <n v="17.64"/>
    <s v="7 x de stamdiameter"/>
    <n v="63.64"/>
    <n v="46"/>
    <s v="50 - 60"/>
    <s v="Verharding"/>
    <x v="1"/>
    <s v="Redelijk"/>
    <s v="Nee"/>
    <s v="alleen in projectgebied"/>
    <m/>
    <m/>
    <m/>
    <n v="135855.058000002"/>
    <n v="453698.83100000001"/>
    <s v="411"/>
    <s v="&gt;15 jaar"/>
    <m/>
    <s v="Ja"/>
    <d v="2022-08-02T07:20:20"/>
    <s v="r.thijssen"/>
    <d v="2022-08-04T13:13:39"/>
    <s v="r.geerts@terranostra.nu"/>
    <s v="18 -24 m"/>
    <s v="Ja"/>
    <s v="Ja"/>
    <s v="Ja"/>
    <s v="Ja"/>
    <s v="Ja"/>
    <s v="Nee"/>
    <s v="Nee"/>
    <s v="Nee - Omgevingsfactoren - Uitheems"/>
    <m/>
    <s v="Nee"/>
    <m/>
    <s v="Ja"/>
  </r>
  <r>
    <n v="2138"/>
    <s v="BTZ.0216"/>
    <s v="BTZ.0216"/>
    <x v="13"/>
    <s v="Gewone plataan"/>
    <n v="1"/>
    <n v="57"/>
    <n v="22"/>
    <n v="15.9201"/>
    <s v="7 x de stamdiameter"/>
    <n v="54.420099999999998"/>
    <n v="38.5"/>
    <s v="50 - 60"/>
    <s v="Verharding"/>
    <x v="0"/>
    <s v="Goed"/>
    <s v="Nee"/>
    <s v="check verplantmoment"/>
    <s v="alleen in projec"/>
    <m/>
    <m/>
    <n v="135820.85800000301"/>
    <n v="453692.90400000301"/>
    <s v="408"/>
    <s v="&gt;15 jaar"/>
    <s v="Vogelnest"/>
    <s v="Ja"/>
    <d v="2022-08-02T07:20:20"/>
    <s v="r.thijssen"/>
    <d v="2022-08-04T13:13:39"/>
    <s v="r.geerts@terranostra.nu"/>
    <s v="18 -24 m"/>
    <s v="Ja"/>
    <s v="Ja"/>
    <s v="Ja"/>
    <s v="Ja"/>
    <s v="Ja"/>
    <s v="Nee"/>
    <s v="Nee"/>
    <s v="Nee - Omgevingsfactoren - Uitheems"/>
    <m/>
    <s v="Nee"/>
    <m/>
    <s v="Ja"/>
  </r>
  <r>
    <n v="1778"/>
    <s v="95472"/>
    <s v="95472"/>
    <x v="13"/>
    <s v="Gewone plataan"/>
    <n v="1"/>
    <n v="52"/>
    <n v="16"/>
    <n v="13.249599999999999"/>
    <s v="7 x de stamdiameter"/>
    <n v="49.249600000000001"/>
    <n v="36"/>
    <s v="40 - 50"/>
    <s v="Gras"/>
    <x v="0"/>
    <s v="Redelijk"/>
    <s v="Nee"/>
    <s v="Kluit in wegprofiel"/>
    <m/>
    <m/>
    <m/>
    <n v="136077.44900000101"/>
    <n v="453235.99700000102"/>
    <s v="48"/>
    <s v="&gt;15 jaar"/>
    <s v="Opdruk asfalt, verspreid extensief"/>
    <m/>
    <d v="2022-08-02T07:20:20"/>
    <s v="r.thijssen"/>
    <d v="2022-08-04T07:55:34"/>
    <s v="r.geerts@terranostra.nu"/>
    <s v="15 -18 m"/>
    <s v="Ja"/>
    <s v="Ja"/>
    <s v="Ja"/>
    <s v="Ja"/>
    <s v="Nee"/>
    <s v="Nee"/>
    <s v="Nee"/>
    <s v="Nee - Omgevingsfactoren - Uitheems"/>
    <m/>
    <s v="Nee"/>
    <m/>
    <s v="Ja"/>
  </r>
  <r>
    <n v="2137"/>
    <s v="BTZ.0215"/>
    <s v="BTZ.0215"/>
    <x v="13"/>
    <s v="Gewone plataan"/>
    <n v="1"/>
    <n v="36"/>
    <n v="12"/>
    <n v="8.2943999999999996"/>
    <s v="8 x de stamdiameter"/>
    <n v="29.0944"/>
    <n v="20.8"/>
    <s v="30 - 40"/>
    <s v="Verharding"/>
    <x v="1"/>
    <s v="Goed"/>
    <s v="Nee"/>
    <s v="alleen in projectgebied"/>
    <m/>
    <m/>
    <m/>
    <n v="135817.297000002"/>
    <n v="453685.19000000099"/>
    <s v="407"/>
    <s v="&gt;15 jaar"/>
    <s v="Scheefgroei"/>
    <s v="Ja"/>
    <d v="2022-08-02T07:20:20"/>
    <s v="r.thijssen"/>
    <d v="2022-08-04T13:13:39"/>
    <s v="r.geerts@terranostra.nu"/>
    <s v="18 -24 m"/>
    <s v="Ja"/>
    <s v="Ja"/>
    <s v="Ja"/>
    <s v="Ja"/>
    <s v="Ja"/>
    <s v="Nee"/>
    <s v="Nee"/>
    <s v="Nee - Omgevingsfactoren - Uitheems"/>
    <m/>
    <s v="Nee"/>
    <m/>
    <s v="Ja"/>
  </r>
  <r>
    <n v="2231"/>
    <s v="BTZ.0319"/>
    <s v="BTZ.0319"/>
    <x v="14"/>
    <s v="Gomboom"/>
    <n v="1"/>
    <n v="30"/>
    <n v="18"/>
    <n v="5.76"/>
    <s v="8 x de stamdiameter"/>
    <n v="24.759999999999998"/>
    <n v="19"/>
    <s v="30-40"/>
    <s v="Beplanting"/>
    <x v="0"/>
    <s v="Goed"/>
    <s v="Nee"/>
    <s v="kluitondersteuning"/>
    <s v="particulier"/>
    <m/>
    <m/>
    <n v="136001.62299999999"/>
    <n v="453601.76900000102"/>
    <s v="501"/>
    <s v="&gt;15 jaar"/>
    <s v="Meerstammig, bamboe in kluit. 2 hoofdstammen. Doorsnee dikste is 30 cm. Stroppen gaat niet. Verplantervaring met soort ontbreekt."/>
    <s v="Ja"/>
    <d v="2022-08-02T07:20:20"/>
    <s v="r.thijssen"/>
    <d v="2022-08-05T05:14:15"/>
    <s v="r.geerts@terranostra.nu"/>
    <s v="12 -15 m"/>
    <s v="Ja"/>
    <s v="Ja"/>
    <s v="Ja"/>
    <s v="Ja"/>
    <s v="Ja"/>
    <s v="Ja"/>
    <s v="Nee"/>
    <s v="Nee - Omgevingsfactoren - Uitheems"/>
    <s v="Meerstammig, kluit ondersteunen plus stammen onderling zekeren bij oppakken. Exoot."/>
    <s v="Nee"/>
    <m/>
    <s v="Ja"/>
  </r>
  <r>
    <n v="2062"/>
    <s v="BTZ.0136"/>
    <s v="BTZ.0136"/>
    <x v="5"/>
    <s v="Witte acacia"/>
    <n v="1"/>
    <n v="45"/>
    <n v="10"/>
    <n v="12.96"/>
    <s v="8 x de stamdiameter"/>
    <n v="40.96"/>
    <n v="28"/>
    <s v="30 - 40"/>
    <s v="Beplanting"/>
    <x v="1"/>
    <s v="Matig"/>
    <s v="Nee"/>
    <s v="eenzijdige kluit"/>
    <s v="alleen in projec"/>
    <m/>
    <m/>
    <n v="135895.73600000099"/>
    <n v="453612.71900000097"/>
    <s v="332"/>
    <s v="&gt;15 jaar"/>
    <s v="Boom op de werkgrens. Geen kabels hier. "/>
    <s v="Ja"/>
    <d v="2022-08-02T07:20:20"/>
    <s v="r.thijssen"/>
    <d v="2022-08-04T13:17:59"/>
    <s v="r.geerts@terranostra.nu"/>
    <s v="12 -15 m"/>
    <s v="Ja"/>
    <s v="Ja"/>
    <s v="Ja"/>
    <s v="Ja"/>
    <s v="Ja"/>
    <s v="Nee"/>
    <s v="Nee"/>
    <s v="Nee - omgevingsfactoren- beeldkwaliteit onvoldoende "/>
    <m/>
    <s v="Nee"/>
    <m/>
    <s v="Ja"/>
  </r>
  <r>
    <n v="1777"/>
    <s v="95471"/>
    <s v="95471"/>
    <x v="13"/>
    <s v="Gewone plataan"/>
    <n v="1"/>
    <n v="34"/>
    <n v="10"/>
    <n v="7.3983999999999996"/>
    <s v="8 x de stamdiameter"/>
    <n v="27.598399999999998"/>
    <n v="20.2"/>
    <s v="20-30"/>
    <s v="Gras"/>
    <x v="0"/>
    <s v="Matig"/>
    <s v="Nee"/>
    <s v="Kluit in wegprofiel"/>
    <m/>
    <m/>
    <m/>
    <n v="136065.28700000001"/>
    <n v="453234.444000002"/>
    <s v="47"/>
    <s v="&gt;15 jaar"/>
    <s v="Opdruk asfalt, verspreid extensief"/>
    <m/>
    <d v="2022-08-02T07:20:20"/>
    <s v="r.thijssen"/>
    <d v="2022-08-04T07:55:34"/>
    <s v="r.geerts@terranostra.nu"/>
    <s v="9 -12 m"/>
    <s v="Ja"/>
    <s v="Ja"/>
    <s v="Ja"/>
    <s v="Ja"/>
    <s v="Ja"/>
    <s v="Nee"/>
    <s v="Nee"/>
    <s v="Nee - omgevingsfactoren- beeldkwaliteit onvoldoende - uitheems "/>
    <m/>
    <s v="Nee"/>
    <m/>
    <s v="Ja"/>
  </r>
  <r>
    <n v="1651"/>
    <m/>
    <s v="TN_13"/>
    <x v="15"/>
    <s v="Iep"/>
    <m/>
    <n v="15"/>
    <m/>
    <n v="1.44"/>
    <m/>
    <m/>
    <m/>
    <s v="10-20"/>
    <s v="Verharding"/>
    <x v="3"/>
    <s v="Slecht"/>
    <s v="Nee"/>
    <s v="Dood"/>
    <m/>
    <m/>
    <m/>
    <m/>
    <m/>
    <s v="817"/>
    <s v="Dood"/>
    <s v="Broedboom IPZ vellen! Hoog infectierisico"/>
    <m/>
    <d v="2022-08-02T07:20:20"/>
    <s v="r.thijssen"/>
    <d v="2022-08-05T14:27:55"/>
    <s v="r.geerts@terranostra.nu"/>
    <m/>
    <m/>
    <m/>
    <m/>
    <m/>
    <m/>
    <m/>
    <m/>
    <m/>
    <m/>
    <s v="Ja"/>
    <s v="Geen, boom is dood"/>
    <s v="Ja"/>
  </r>
  <r>
    <n v="2037"/>
    <s v="BTZ.0109"/>
    <s v="BTZ.0109"/>
    <x v="12"/>
    <s v="Reuzenkornoelje"/>
    <n v="3"/>
    <n v="14"/>
    <n v="6"/>
    <n v="1.2544"/>
    <s v="8 x de stamdiameter"/>
    <n v="7.1544000000000008"/>
    <n v="5.9"/>
    <s v="20 - 30"/>
    <s v="Beplanting"/>
    <x v="1"/>
    <s v="Redelijk"/>
    <s v="Ja"/>
    <m/>
    <m/>
    <s v="eenzijdige kroon"/>
    <m/>
    <n v="136052.49300000101"/>
    <n v="453417.28499999997"/>
    <s v="307"/>
    <s v="&gt;15 jaar"/>
    <s v="Bescheiden formaat."/>
    <s v="Ja"/>
    <d v="2022-08-02T07:20:20"/>
    <s v="r.thijssen"/>
    <d v="2022-08-04T14:51:52"/>
    <s v="r.geerts@terranostra.nu"/>
    <s v="6 - 9 m"/>
    <s v="Ja"/>
    <s v="Ja"/>
    <s v="Ja"/>
    <s v="Ja"/>
    <s v="Ja"/>
    <s v="Ja"/>
    <s v="Ja"/>
    <m/>
    <m/>
    <s v="Nee"/>
    <m/>
    <s v="Ja"/>
  </r>
  <r>
    <n v="1658"/>
    <m/>
    <s v="TN_20"/>
    <x v="16"/>
    <s v="Kornoelje"/>
    <n v="3"/>
    <n v="7"/>
    <n v="3"/>
    <n v="0.31359999999999999"/>
    <s v="8 x de stamdiameter"/>
    <n v="5.1635999999999997"/>
    <n v="4.8499999999999996"/>
    <s v="10-20"/>
    <s v="Beplanting"/>
    <x v="0"/>
    <s v="Goed"/>
    <s v="Ja"/>
    <m/>
    <m/>
    <m/>
    <m/>
    <n v="135980.45560000101"/>
    <n v="453412.449900001"/>
    <s v="719"/>
    <s v="&gt;15 jaar"/>
    <s v="Bescheiden formaat."/>
    <s v="Ja"/>
    <d v="2022-08-02T07:20:20"/>
    <s v="r.thijssen"/>
    <d v="2022-08-04T14:17:32"/>
    <s v="r.geerts@terranostra.nu"/>
    <s v="0 - 6 m"/>
    <s v="Ja"/>
    <s v="Ja"/>
    <s v="Ja"/>
    <s v="Ja"/>
    <s v="Ja"/>
    <s v="Ja"/>
    <s v="Ja"/>
    <m/>
    <m/>
    <s v="Nee"/>
    <m/>
    <s v="Ja"/>
  </r>
  <r>
    <n v="1674"/>
    <m/>
    <s v="TN_36"/>
    <x v="17"/>
    <s v="Kornoelje"/>
    <n v="3"/>
    <n v="9"/>
    <n v="2"/>
    <n v="0.51839999999999997"/>
    <s v="8 x de stamdiameter"/>
    <n v="5.4683999999999999"/>
    <n v="4.95"/>
    <s v="10-20"/>
    <s v="Beplanting"/>
    <x v="0"/>
    <s v="Goed"/>
    <s v="Ja"/>
    <m/>
    <m/>
    <m/>
    <m/>
    <n v="135977.99930000299"/>
    <n v="453432.83539999998"/>
    <s v="733"/>
    <s v="&gt;15 jaar"/>
    <s v="Bescheiden formaat."/>
    <s v="Ja"/>
    <d v="2022-08-02T07:20:20"/>
    <s v="r.thijssen"/>
    <d v="2022-08-04T14:18:19"/>
    <s v="r.geerts@terranostra.nu"/>
    <s v="0 - 6 m"/>
    <s v="Ja"/>
    <s v="Ja"/>
    <s v="Ja"/>
    <s v="Ja"/>
    <s v="Ja"/>
    <s v="Ja"/>
    <s v="Ja"/>
    <m/>
    <m/>
    <s v="Nee"/>
    <m/>
    <s v="Ja"/>
  </r>
  <r>
    <n v="1662"/>
    <m/>
    <s v="TN_24"/>
    <x v="17"/>
    <s v="Kornoelje"/>
    <n v="3"/>
    <n v="12"/>
    <n v="2"/>
    <n v="0.92159999999999997"/>
    <s v="8 x de stamdiameter"/>
    <n v="6.6215999999999999"/>
    <n v="5.7"/>
    <s v="10-20"/>
    <s v="Beplanting"/>
    <x v="0"/>
    <s v="Goed"/>
    <s v="Ja"/>
    <m/>
    <m/>
    <m/>
    <m/>
    <n v="135980.6752"/>
    <n v="453418.34400000097"/>
    <s v="725"/>
    <s v="&gt;15 jaar"/>
    <s v="Bescheiden formaat."/>
    <s v="Ja"/>
    <d v="2022-08-02T07:20:20"/>
    <s v="r.thijssen"/>
    <d v="2022-08-04T14:17:32"/>
    <s v="r.geerts@terranostra.nu"/>
    <s v="0 - 6 m"/>
    <s v="Ja"/>
    <s v="Ja"/>
    <s v="Ja"/>
    <s v="Ja"/>
    <s v="Ja"/>
    <s v="Ja"/>
    <s v="Ja"/>
    <m/>
    <m/>
    <s v="Nee"/>
    <m/>
    <s v="Ja"/>
  </r>
  <r>
    <n v="1676"/>
    <m/>
    <s v="TN_38"/>
    <x v="18"/>
    <s v="Kronkelhazelaar"/>
    <n v="3"/>
    <n v="4"/>
    <n v="2"/>
    <n v="0.1024"/>
    <s v="8 x de stamdiameter"/>
    <n v="4.8024000000000004"/>
    <n v="4.7"/>
    <s v="0-10"/>
    <s v="Beplanting"/>
    <x v="0"/>
    <s v="Goed"/>
    <s v="Ja"/>
    <m/>
    <m/>
    <m/>
    <m/>
    <n v="136010.50440000001"/>
    <n v="453441.34270000103"/>
    <s v="685"/>
    <s v="&gt;15 jaar"/>
    <s v="Bescheiden formaat."/>
    <s v="Ja"/>
    <d v="2022-08-02T07:20:20"/>
    <s v="r.thijssen"/>
    <d v="2022-08-04T14:38:30"/>
    <s v="r.geerts@terranostra.nu"/>
    <s v="0 - 6 m"/>
    <s v="Ja"/>
    <s v="Ja"/>
    <s v="Ja"/>
    <s v="Ja"/>
    <s v="Ja"/>
    <s v="Ja"/>
    <s v="Ja"/>
    <m/>
    <m/>
    <s v="Nee"/>
    <m/>
    <s v="Ja"/>
  </r>
  <r>
    <n v="1679"/>
    <m/>
    <s v="TN_41"/>
    <x v="18"/>
    <s v="Kronkelhazelaar"/>
    <n v="3"/>
    <n v="5"/>
    <n v="2"/>
    <n v="0.16"/>
    <s v="8 x de stamdiameter"/>
    <n v="4.91"/>
    <n v="4.75"/>
    <s v="10-20"/>
    <s v="Beplanting"/>
    <x v="0"/>
    <s v="Goed"/>
    <s v="Ja"/>
    <m/>
    <m/>
    <m/>
    <m/>
    <n v="136021.941300001"/>
    <n v="453443.57740000298"/>
    <s v="703"/>
    <s v="&gt;15 jaar"/>
    <s v="Bescheiden formaat."/>
    <s v="Ja"/>
    <d v="2022-08-02T07:20:20"/>
    <s v="r.thijssen"/>
    <d v="2022-08-04T14:38:30"/>
    <s v="r.geerts@terranostra.nu"/>
    <s v="0 - 6 m"/>
    <s v="Ja"/>
    <s v="Ja"/>
    <s v="Ja"/>
    <s v="Ja"/>
    <s v="Ja"/>
    <s v="Ja"/>
    <s v="Ja"/>
    <m/>
    <m/>
    <s v="Nee"/>
    <m/>
    <s v="Ja"/>
  </r>
  <r>
    <n v="1660"/>
    <m/>
    <s v="TN_22"/>
    <x v="19"/>
    <s v="Levensboom"/>
    <m/>
    <n v="12"/>
    <n v="1"/>
    <n v="0.92159999999999997"/>
    <m/>
    <m/>
    <m/>
    <s v="10-20"/>
    <s v="Beplanting"/>
    <x v="0"/>
    <s v="Goed"/>
    <s v="Nee"/>
    <s v="Soort"/>
    <m/>
    <m/>
    <m/>
    <n v="136041.363500003"/>
    <n v="453418.718900003"/>
    <s v="749"/>
    <s v="&gt;15 jaar"/>
    <m/>
    <s v="Ja"/>
    <d v="2022-08-02T07:20:20"/>
    <s v="r.thijssen"/>
    <d v="2022-08-04T14:50:10"/>
    <s v="r.geerts@terranostra.nu"/>
    <s v="0 - 6 m"/>
    <s v="Nee"/>
    <s v="Ja"/>
    <s v="Ja"/>
    <s v="Ja"/>
    <s v="Ja"/>
    <s v="Ja"/>
    <s v="Ja"/>
    <m/>
    <m/>
    <s v="Nee"/>
    <m/>
    <s v="Ja"/>
  </r>
  <r>
    <n v="1661"/>
    <m/>
    <s v="TN_23"/>
    <x v="19"/>
    <s v="Levensboom"/>
    <m/>
    <n v="11"/>
    <n v="1"/>
    <n v="0.77439999999999998"/>
    <m/>
    <m/>
    <m/>
    <s v="10-20"/>
    <s v="Beplanting"/>
    <x v="0"/>
    <s v="Goed"/>
    <s v="Nee"/>
    <s v="Soort"/>
    <m/>
    <m/>
    <m/>
    <n v="136040.06950000301"/>
    <n v="453417.20970000298"/>
    <s v="739"/>
    <s v="&gt;15 jaar"/>
    <m/>
    <s v="Ja"/>
    <d v="2022-08-02T07:20:20"/>
    <s v="r.thijssen"/>
    <d v="2022-08-04T14:50:10"/>
    <s v="r.geerts@terranostra.nu"/>
    <s v="0 - 6 m"/>
    <s v="Nee"/>
    <s v="Ja"/>
    <s v="Ja"/>
    <s v="Ja"/>
    <s v="Ja"/>
    <s v="Ja"/>
    <s v="Ja"/>
    <m/>
    <m/>
    <s v="Nee"/>
    <m/>
    <s v="Ja"/>
  </r>
  <r>
    <n v="1677"/>
    <m/>
    <s v="TN_39"/>
    <x v="18"/>
    <s v="Kronkelhazelaar"/>
    <n v="3"/>
    <n v="8"/>
    <n v="2.5"/>
    <n v="0.40960000000000002"/>
    <s v="8 x de stamdiameter"/>
    <n v="5.3096000000000005"/>
    <n v="4.9000000000000004"/>
    <s v="10-20"/>
    <s v="Beplanting"/>
    <x v="0"/>
    <s v="Goed"/>
    <s v="Ja"/>
    <m/>
    <m/>
    <m/>
    <m/>
    <n v="136016.5711"/>
    <n v="453442.28700000001"/>
    <s v="697"/>
    <s v="&gt;15 jaar"/>
    <s v="Bescheiden formaat."/>
    <s v="Ja"/>
    <d v="2022-08-02T07:20:20"/>
    <s v="r.thijssen"/>
    <d v="2022-08-04T14:38:30"/>
    <s v="r.geerts@terranostra.nu"/>
    <s v="0 - 6 m"/>
    <s v="Ja"/>
    <s v="Ja"/>
    <s v="Ja"/>
    <s v="Ja"/>
    <s v="Ja"/>
    <s v="Ja"/>
    <s v="Ja"/>
    <m/>
    <m/>
    <s v="Nee"/>
    <m/>
    <s v="Ja"/>
  </r>
  <r>
    <n v="1663"/>
    <m/>
    <s v="TN_25"/>
    <x v="19"/>
    <s v="Levensboom"/>
    <m/>
    <n v="12"/>
    <n v="1"/>
    <n v="0.92159999999999997"/>
    <m/>
    <m/>
    <m/>
    <s v="10-20"/>
    <s v="Beplanting"/>
    <x v="0"/>
    <s v="Goed"/>
    <s v="Nee"/>
    <s v="Soort"/>
    <m/>
    <m/>
    <m/>
    <n v="136041.363500003"/>
    <n v="453418.718900003"/>
    <s v="712"/>
    <s v="&gt;15 jaar"/>
    <m/>
    <s v="Ja"/>
    <d v="2022-08-02T07:20:20"/>
    <s v="r.thijssen"/>
    <d v="2022-08-04T14:49:37"/>
    <s v="r.geerts@terranostra.nu"/>
    <s v="0 - 6 m"/>
    <s v="Nee"/>
    <s v="Ja"/>
    <s v="Ja"/>
    <s v="Ja"/>
    <s v="Ja"/>
    <s v="Ja"/>
    <s v="Ja"/>
    <m/>
    <m/>
    <s v="Nee"/>
    <m/>
    <s v="Ja"/>
  </r>
  <r>
    <n v="1664"/>
    <m/>
    <s v="TN_26"/>
    <x v="20"/>
    <s v="Lijsterbes"/>
    <m/>
    <n v="9"/>
    <n v="1.5"/>
    <n v="0.51839999999999997"/>
    <m/>
    <m/>
    <m/>
    <s v="10-20"/>
    <s v="Beplanting"/>
    <x v="4"/>
    <s v="Matig"/>
    <s v="Nee"/>
    <s v="Soort, conditie"/>
    <m/>
    <m/>
    <m/>
    <n v="135980.56960000101"/>
    <n v="453423.39760000299"/>
    <s v="722"/>
    <s v="10-15 jaar"/>
    <s v="Kroonsterfte "/>
    <s v="Ja"/>
    <d v="2022-08-02T07:20:20"/>
    <s v="r.thijssen"/>
    <d v="2022-08-04T14:20:07"/>
    <s v="r.geerts@terranostra.nu"/>
    <s v="0 - 6 m"/>
    <s v="Nee"/>
    <s v="Nee"/>
    <s v="Ja"/>
    <s v="Ja"/>
    <s v="Ja"/>
    <s v="Ja"/>
    <s v="Ja"/>
    <m/>
    <m/>
    <s v="Nee"/>
    <m/>
    <s v="Ja"/>
  </r>
  <r>
    <n v="1671"/>
    <m/>
    <s v="TN_33"/>
    <x v="21"/>
    <s v="Sierkers"/>
    <m/>
    <n v="13"/>
    <n v="3"/>
    <n v="1.0815999999999999"/>
    <m/>
    <m/>
    <m/>
    <s v="10-20"/>
    <s v="Beplanting"/>
    <x v="0"/>
    <s v="Goed"/>
    <s v="Nee"/>
    <s v="Soort"/>
    <m/>
    <m/>
    <m/>
    <n v="135979.51690000299"/>
    <n v="453431.52660000301"/>
    <s v="746"/>
    <s v="&gt;15 jaar"/>
    <m/>
    <s v="Ja"/>
    <d v="2022-08-02T07:20:20"/>
    <s v="r.thijssen"/>
    <d v="2022-08-05T14:12:39"/>
    <s v="r.geerts@terranostra.nu"/>
    <s v="0 - 6 m"/>
    <s v="Nee"/>
    <s v="Ja"/>
    <s v="Ja"/>
    <s v="Ja"/>
    <s v="Ja"/>
    <s v="Ja"/>
    <s v="Ja"/>
    <m/>
    <m/>
    <s v="Nee"/>
    <m/>
    <s v="Ja"/>
  </r>
  <r>
    <n v="1675"/>
    <m/>
    <s v="TN_37"/>
    <x v="22"/>
    <s v="Zuilsierkers"/>
    <m/>
    <n v="16"/>
    <n v="2"/>
    <n v="1.6384000000000001"/>
    <m/>
    <m/>
    <m/>
    <s v="10-20"/>
    <s v="Beplanting"/>
    <x v="0"/>
    <s v="Goed"/>
    <s v="Nee"/>
    <s v="Soort"/>
    <m/>
    <m/>
    <m/>
    <n v="136006.77490000101"/>
    <n v="453440.98810000002"/>
    <s v="736"/>
    <s v="&gt;15 jaar"/>
    <m/>
    <s v="Ja"/>
    <d v="2022-08-02T07:20:20"/>
    <s v="r.thijssen"/>
    <d v="2022-08-04T14:39:08"/>
    <s v="r.geerts@terranostra.nu"/>
    <s v="0 - 6 m"/>
    <s v="Nee"/>
    <s v="Ja"/>
    <s v="Ja"/>
    <s v="Ja"/>
    <s v="Nee"/>
    <s v="Ja"/>
    <s v="Ja"/>
    <m/>
    <m/>
    <s v="Nee"/>
    <m/>
    <s v="Ja"/>
  </r>
  <r>
    <n v="1678"/>
    <m/>
    <s v="TN_40"/>
    <x v="22"/>
    <s v="Zuilsierkers"/>
    <m/>
    <n v="13"/>
    <n v="3"/>
    <n v="1.0815999999999999"/>
    <m/>
    <m/>
    <m/>
    <s v="10-20"/>
    <s v="Beplanting"/>
    <x v="0"/>
    <s v="Goed"/>
    <s v="Nee"/>
    <s v="Soort"/>
    <m/>
    <m/>
    <m/>
    <n v="136007.57990000001"/>
    <n v="453442.541900001"/>
    <s v="713"/>
    <s v="&gt;15 jaar"/>
    <m/>
    <s v="Ja"/>
    <d v="2022-08-02T07:20:20"/>
    <s v="r.thijssen"/>
    <d v="2022-08-04T14:38:07"/>
    <s v="r.geerts@terranostra.nu"/>
    <s v="0 - 6 m"/>
    <s v="Nee"/>
    <s v="Ja"/>
    <s v="Ja"/>
    <s v="Ja"/>
    <s v="Ja"/>
    <s v="Ja"/>
    <s v="Ja"/>
    <m/>
    <m/>
    <s v="Nee"/>
    <m/>
    <s v="Ja"/>
  </r>
  <r>
    <n v="1682"/>
    <m/>
    <s v="TN_44"/>
    <x v="19"/>
    <s v="Levensboom"/>
    <m/>
    <n v="6"/>
    <n v="1.5"/>
    <n v="0.23039999999999999"/>
    <m/>
    <m/>
    <m/>
    <s v="10-20"/>
    <s v="Beplanting"/>
    <x v="0"/>
    <s v="Goed"/>
    <s v="Nee"/>
    <s v="Soort"/>
    <m/>
    <m/>
    <m/>
    <n v="136042.90500000099"/>
    <n v="453448.06420000299"/>
    <s v="665"/>
    <s v="&gt;15 jaar"/>
    <m/>
    <s v="Ja"/>
    <d v="2022-08-02T07:20:20"/>
    <s v="r.thijssen"/>
    <d v="2022-08-04T14:45:21"/>
    <s v="r.geerts@terranostra.nu"/>
    <s v="0 - 6 m"/>
    <s v="Nee"/>
    <s v="Ja"/>
    <s v="Ja"/>
    <s v="Ja"/>
    <s v="Nee"/>
    <s v="Ja"/>
    <s v="Ja"/>
    <m/>
    <m/>
    <s v="Nee"/>
    <m/>
    <s v="Ja"/>
  </r>
  <r>
    <n v="1683"/>
    <m/>
    <s v="TN_45"/>
    <x v="19"/>
    <s v="Levensboom"/>
    <m/>
    <n v="15"/>
    <n v="4"/>
    <n v="1.44"/>
    <m/>
    <m/>
    <m/>
    <s v="10-20"/>
    <s v="Beplanting"/>
    <x v="0"/>
    <s v="Goed"/>
    <s v="Nee"/>
    <s v="Soortspecifiek"/>
    <s v="kabel hart kluit"/>
    <m/>
    <m/>
    <m/>
    <m/>
    <s v="819"/>
    <s v="&gt;15 jaar"/>
    <m/>
    <m/>
    <d v="2022-08-02T07:20:20"/>
    <s v="r.thijssen"/>
    <d v="2022-08-05T04:15:36"/>
    <s v="r.geerts@terranostra.nu"/>
    <s v="0 - 6 m"/>
    <s v="Nee"/>
    <s v="Ja"/>
    <s v="Ja"/>
    <s v="Ja"/>
    <s v="Nee"/>
    <s v="Ja"/>
    <s v="Ja"/>
    <m/>
    <m/>
    <s v="Nee"/>
    <m/>
    <s v="Ja"/>
  </r>
  <r>
    <n v="1732"/>
    <s v="BTZ.0210"/>
    <s v="BTZ.0210"/>
    <x v="23"/>
    <s v="Veldesdoorn"/>
    <m/>
    <n v="30"/>
    <n v="8"/>
    <n v="5.76"/>
    <m/>
    <m/>
    <m/>
    <s v="30 - 40"/>
    <s v="Beplanting"/>
    <x v="1"/>
    <s v="Redelijk"/>
    <s v="Nee"/>
    <s v="LS in kluit"/>
    <s v="Plantverband"/>
    <m/>
    <m/>
    <n v="135955.40500000099"/>
    <n v="453650.43400000001"/>
    <s v="2"/>
    <s v="&gt;15 jaar"/>
    <s v="Telecom op 0,8 m noord"/>
    <s v="Ja"/>
    <d v="2022-08-02T07:20:20"/>
    <s v="r.thijssen"/>
    <d v="2022-08-04T09:48:33"/>
    <s v="r.geerts@terranostra.nu"/>
    <s v="9 -12 m"/>
    <s v="Ja"/>
    <s v="Ja"/>
    <s v="Ja"/>
    <s v="Nee"/>
    <s v="Nee"/>
    <s v="Ja"/>
    <s v="Ja"/>
    <m/>
    <m/>
    <s v="Nee"/>
    <m/>
    <s v="Ja"/>
  </r>
  <r>
    <n v="1758"/>
    <s v="95409"/>
    <s v="95409"/>
    <x v="2"/>
    <s v="Gewone es"/>
    <m/>
    <n v="48"/>
    <n v="11"/>
    <n v="14.7456"/>
    <m/>
    <m/>
    <m/>
    <s v="30 - 40"/>
    <s v="Gras"/>
    <x v="1"/>
    <s v="Redelijk"/>
    <s v="Nee"/>
    <m/>
    <s v="Essentaksterfte"/>
    <m/>
    <m/>
    <n v="136019.515000001"/>
    <n v="453753.96100000298"/>
    <s v="28"/>
    <s v="&gt;15 jaar"/>
    <s v="Riool op 1,1 m en aftak gas op 1 m. Als de Infra-palen op de leidingen staan, gaat hij door het centrum van de kluit heen. zie foto."/>
    <s v="Ja"/>
    <d v="2022-08-02T07:20:20"/>
    <s v="r.thijssen"/>
    <d v="2022-08-04T12:59:34"/>
    <s v="r.thijssen"/>
    <s v="12 -15 m"/>
    <s v="Ja"/>
    <s v="Ja"/>
    <s v="Ja"/>
    <s v="Ja"/>
    <s v="Nee"/>
    <s v="Ja"/>
    <s v="Nee"/>
    <m/>
    <s v="Mogelijk van het riool af te tillen. Gasaftakking komt niet te vervallen lijkt het. Klopt dit wel?"/>
    <s v="Ja"/>
    <s v="Riolering oostzijde handhaven en volschuimen. Gasleiding zuidzijde en elektra oostzijde doorzagen buiten de kluit en eruit trekken. "/>
    <s v="Ja"/>
  </r>
  <r>
    <n v="1763"/>
    <s v="95414"/>
    <s v="95414"/>
    <x v="24"/>
    <s v="Canadese populier"/>
    <m/>
    <n v="105"/>
    <n v="26"/>
    <n v="70.56"/>
    <m/>
    <m/>
    <m/>
    <s v="50 - 60"/>
    <s v="Gras"/>
    <x v="0"/>
    <s v="Redelijk"/>
    <s v="Nee"/>
    <s v="Soort"/>
    <m/>
    <m/>
    <m/>
    <n v="136026.765000001"/>
    <n v="453719.21100000298"/>
    <s v="33"/>
    <s v="&gt;15 jaar"/>
    <s v="Elektra kabel plus gas op 1,5 m"/>
    <s v="Ja"/>
    <d v="2022-08-02T07:20:20"/>
    <s v="r.thijssen"/>
    <d v="2022-08-04T08:25:55"/>
    <s v="r.geerts@terranostra.nu"/>
    <s v="18 -24 m"/>
    <s v="Nee"/>
    <s v="Ja"/>
    <s v="Ja"/>
    <s v="Ja"/>
    <s v="Nee"/>
    <s v="Ja"/>
    <s v="Nee"/>
    <m/>
    <m/>
    <s v="Ja"/>
    <s v="Oostzijde elektra 10 kv en gasleiding doorzagen buiten de kluit en eruit trekken."/>
    <s v="Ja"/>
  </r>
  <r>
    <n v="1764"/>
    <s v="95415"/>
    <s v="95415"/>
    <x v="2"/>
    <s v="Gewone es"/>
    <m/>
    <n v="28"/>
    <n v="8"/>
    <n v="5.0175999999999998"/>
    <m/>
    <m/>
    <m/>
    <s v="30 - 40"/>
    <s v="Gras"/>
    <x v="0"/>
    <s v="Matig"/>
    <s v="Nee"/>
    <m/>
    <s v="Onderstandig"/>
    <m/>
    <m/>
    <n v="136025.275000002"/>
    <n v="453715.29100000102"/>
    <s v="34"/>
    <s v="&gt;15 jaar"/>
    <s v="Onderstandig scheve kroon, maakt niet de beste kandidaat."/>
    <s v="Ja"/>
    <d v="2022-08-02T07:20:20"/>
    <s v="r.thijssen"/>
    <d v="2022-08-04T04:42:24"/>
    <s v="r.geerts@terranostra.nu"/>
    <s v="12 -15 m"/>
    <s v="Ja"/>
    <s v="Ja"/>
    <s v="Ja"/>
    <s v="Nee"/>
    <s v="Ja"/>
    <s v="Ja"/>
    <s v="Ja"/>
    <m/>
    <s v="Te dicht op buurboom. "/>
    <s v="Nee"/>
    <m/>
    <s v="Ja"/>
  </r>
  <r>
    <m/>
    <s v="96179"/>
    <m/>
    <x v="9"/>
    <m/>
    <m/>
    <m/>
    <m/>
    <m/>
    <m/>
    <m/>
    <m/>
    <m/>
    <m/>
    <x v="2"/>
    <m/>
    <m/>
    <m/>
    <m/>
    <m/>
    <m/>
    <n v="135719.71000000101"/>
    <n v="454262.672000002"/>
    <m/>
    <m/>
    <m/>
    <m/>
    <d v="2022-08-02T07:20:20"/>
    <s v="r.thijssen"/>
    <d v="2022-08-03T09:51:04"/>
    <s v="r.thijssen"/>
    <m/>
    <m/>
    <m/>
    <m/>
    <m/>
    <m/>
    <m/>
    <m/>
    <m/>
    <m/>
    <m/>
    <m/>
    <m/>
  </r>
  <r>
    <m/>
    <s v="96180"/>
    <m/>
    <x v="9"/>
    <m/>
    <m/>
    <m/>
    <m/>
    <m/>
    <m/>
    <m/>
    <m/>
    <m/>
    <m/>
    <x v="2"/>
    <m/>
    <m/>
    <m/>
    <m/>
    <m/>
    <m/>
    <n v="135733.60700000101"/>
    <n v="454265.51900000102"/>
    <m/>
    <m/>
    <m/>
    <m/>
    <d v="2022-08-02T07:20:20"/>
    <s v="r.thijssen"/>
    <d v="2022-08-03T09:51:04"/>
    <s v="r.thijssen"/>
    <m/>
    <m/>
    <m/>
    <m/>
    <m/>
    <m/>
    <m/>
    <m/>
    <m/>
    <m/>
    <m/>
    <m/>
    <m/>
  </r>
  <r>
    <m/>
    <s v="96181"/>
    <m/>
    <x v="9"/>
    <m/>
    <m/>
    <m/>
    <m/>
    <m/>
    <m/>
    <m/>
    <m/>
    <m/>
    <m/>
    <x v="2"/>
    <m/>
    <m/>
    <m/>
    <m/>
    <m/>
    <m/>
    <n v="135745.81300000101"/>
    <n v="454267.99900000199"/>
    <m/>
    <m/>
    <m/>
    <m/>
    <d v="2022-08-02T07:20:20"/>
    <s v="r.thijssen"/>
    <d v="2022-08-03T09:51:04"/>
    <s v="r.thijssen"/>
    <m/>
    <m/>
    <m/>
    <m/>
    <m/>
    <m/>
    <m/>
    <m/>
    <m/>
    <m/>
    <m/>
    <m/>
    <m/>
  </r>
  <r>
    <m/>
    <s v="96182"/>
    <m/>
    <x v="9"/>
    <m/>
    <m/>
    <m/>
    <m/>
    <m/>
    <m/>
    <m/>
    <m/>
    <m/>
    <m/>
    <x v="2"/>
    <m/>
    <m/>
    <m/>
    <m/>
    <m/>
    <m/>
    <n v="135758.272"/>
    <n v="454270.51299999998"/>
    <m/>
    <m/>
    <m/>
    <m/>
    <d v="2022-08-02T07:20:20"/>
    <s v="r.thijssen"/>
    <d v="2022-08-03T09:51:04"/>
    <s v="r.thijssen"/>
    <m/>
    <m/>
    <m/>
    <m/>
    <m/>
    <m/>
    <m/>
    <m/>
    <m/>
    <m/>
    <m/>
    <m/>
    <m/>
  </r>
  <r>
    <m/>
    <s v="519029"/>
    <m/>
    <x v="9"/>
    <m/>
    <m/>
    <m/>
    <m/>
    <m/>
    <m/>
    <m/>
    <m/>
    <m/>
    <m/>
    <x v="2"/>
    <m/>
    <m/>
    <m/>
    <m/>
    <m/>
    <m/>
    <n v="135937.86100000099"/>
    <n v="454298.28499999997"/>
    <m/>
    <m/>
    <m/>
    <m/>
    <d v="2022-08-02T07:20:20"/>
    <s v="r.thijssen"/>
    <d v="2022-08-03T09:51:04"/>
    <s v="r.thijssen"/>
    <m/>
    <m/>
    <m/>
    <m/>
    <m/>
    <m/>
    <m/>
    <m/>
    <m/>
    <m/>
    <m/>
    <m/>
    <m/>
  </r>
  <r>
    <m/>
    <s v="519030"/>
    <m/>
    <x v="9"/>
    <m/>
    <m/>
    <m/>
    <m/>
    <m/>
    <m/>
    <m/>
    <m/>
    <m/>
    <m/>
    <x v="2"/>
    <m/>
    <m/>
    <m/>
    <m/>
    <m/>
    <m/>
    <n v="135923.11000000301"/>
    <n v="454293.96900000097"/>
    <m/>
    <m/>
    <m/>
    <m/>
    <d v="2022-08-02T07:20:20"/>
    <s v="r.thijssen"/>
    <d v="2022-08-03T09:51:04"/>
    <s v="r.thijssen"/>
    <m/>
    <m/>
    <m/>
    <m/>
    <m/>
    <m/>
    <m/>
    <m/>
    <m/>
    <m/>
    <m/>
    <m/>
    <m/>
  </r>
  <r>
    <m/>
    <s v="519031"/>
    <m/>
    <x v="9"/>
    <m/>
    <m/>
    <m/>
    <m/>
    <m/>
    <m/>
    <m/>
    <m/>
    <m/>
    <m/>
    <x v="2"/>
    <m/>
    <m/>
    <m/>
    <m/>
    <m/>
    <m/>
    <n v="135907.788000003"/>
    <n v="454289.24400000297"/>
    <m/>
    <m/>
    <m/>
    <m/>
    <d v="2022-08-02T07:20:20"/>
    <s v="r.thijssen"/>
    <d v="2022-08-03T09:51:04"/>
    <s v="r.thijssen"/>
    <m/>
    <m/>
    <m/>
    <m/>
    <m/>
    <m/>
    <m/>
    <m/>
    <m/>
    <m/>
    <m/>
    <m/>
    <m/>
  </r>
  <r>
    <m/>
    <s v="519034"/>
    <m/>
    <x v="9"/>
    <m/>
    <m/>
    <m/>
    <m/>
    <m/>
    <m/>
    <m/>
    <m/>
    <m/>
    <m/>
    <x v="2"/>
    <m/>
    <m/>
    <m/>
    <m/>
    <m/>
    <m/>
    <n v="135936.16700000301"/>
    <n v="454309.764000002"/>
    <m/>
    <m/>
    <m/>
    <m/>
    <d v="2022-08-02T07:20:20"/>
    <s v="r.thijssen"/>
    <d v="2022-08-03T09:51:04"/>
    <s v="r.thijssen"/>
    <m/>
    <m/>
    <m/>
    <m/>
    <m/>
    <m/>
    <m/>
    <m/>
    <m/>
    <m/>
    <m/>
    <m/>
    <m/>
  </r>
  <r>
    <m/>
    <s v="519037"/>
    <m/>
    <x v="9"/>
    <m/>
    <m/>
    <m/>
    <m/>
    <m/>
    <m/>
    <m/>
    <m/>
    <m/>
    <m/>
    <x v="2"/>
    <m/>
    <m/>
    <m/>
    <m/>
    <m/>
    <m/>
    <n v="135862.76900000099"/>
    <n v="454291.85900000099"/>
    <m/>
    <m/>
    <m/>
    <m/>
    <d v="2022-08-02T07:20:20"/>
    <s v="r.thijssen"/>
    <d v="2022-08-03T09:51:04"/>
    <s v="r.thijssen"/>
    <m/>
    <m/>
    <m/>
    <m/>
    <m/>
    <m/>
    <m/>
    <m/>
    <m/>
    <m/>
    <m/>
    <m/>
    <m/>
  </r>
  <r>
    <m/>
    <s v="519038"/>
    <m/>
    <x v="9"/>
    <m/>
    <m/>
    <m/>
    <m/>
    <m/>
    <m/>
    <m/>
    <m/>
    <m/>
    <m/>
    <x v="2"/>
    <m/>
    <m/>
    <m/>
    <m/>
    <m/>
    <m/>
    <n v="135850.709000003"/>
    <n v="454289.389000002"/>
    <m/>
    <m/>
    <m/>
    <m/>
    <d v="2022-08-02T07:20:20"/>
    <s v="r.thijssen"/>
    <d v="2022-08-03T09:51:04"/>
    <s v="r.thijssen"/>
    <m/>
    <m/>
    <m/>
    <m/>
    <m/>
    <m/>
    <m/>
    <m/>
    <m/>
    <m/>
    <m/>
    <m/>
    <m/>
  </r>
  <r>
    <m/>
    <s v="519039"/>
    <m/>
    <x v="9"/>
    <m/>
    <m/>
    <m/>
    <m/>
    <m/>
    <m/>
    <m/>
    <m/>
    <m/>
    <m/>
    <x v="2"/>
    <m/>
    <m/>
    <m/>
    <m/>
    <m/>
    <m/>
    <n v="135838.58900000199"/>
    <n v="454286.86900000297"/>
    <m/>
    <m/>
    <m/>
    <m/>
    <d v="2022-08-02T07:20:20"/>
    <s v="r.thijssen"/>
    <d v="2022-08-03T09:51:04"/>
    <s v="r.thijssen"/>
    <m/>
    <m/>
    <m/>
    <m/>
    <m/>
    <m/>
    <m/>
    <m/>
    <m/>
    <m/>
    <m/>
    <m/>
    <m/>
  </r>
  <r>
    <m/>
    <s v="519040"/>
    <m/>
    <x v="9"/>
    <m/>
    <m/>
    <m/>
    <m/>
    <m/>
    <m/>
    <m/>
    <m/>
    <m/>
    <m/>
    <x v="2"/>
    <m/>
    <m/>
    <m/>
    <m/>
    <m/>
    <m/>
    <n v="135826.03900000101"/>
    <n v="454284.36900000297"/>
    <m/>
    <m/>
    <m/>
    <m/>
    <d v="2022-08-02T07:20:20"/>
    <s v="r.thijssen"/>
    <d v="2022-08-03T09:51:04"/>
    <s v="r.thijssen"/>
    <m/>
    <m/>
    <m/>
    <m/>
    <m/>
    <m/>
    <m/>
    <m/>
    <m/>
    <m/>
    <m/>
    <m/>
    <m/>
  </r>
  <r>
    <m/>
    <s v="519042"/>
    <m/>
    <x v="9"/>
    <m/>
    <m/>
    <m/>
    <m/>
    <m/>
    <m/>
    <m/>
    <m/>
    <m/>
    <m/>
    <x v="2"/>
    <m/>
    <m/>
    <m/>
    <m/>
    <m/>
    <m/>
    <n v="135801.84900000301"/>
    <n v="454279.28900000098"/>
    <m/>
    <m/>
    <m/>
    <m/>
    <d v="2022-08-02T07:20:20"/>
    <s v="r.thijssen"/>
    <d v="2022-08-03T09:51:04"/>
    <s v="r.thijssen"/>
    <m/>
    <m/>
    <m/>
    <m/>
    <m/>
    <m/>
    <m/>
    <m/>
    <m/>
    <m/>
    <m/>
    <m/>
    <m/>
  </r>
  <r>
    <m/>
    <s v="519043"/>
    <m/>
    <x v="9"/>
    <m/>
    <m/>
    <m/>
    <m/>
    <m/>
    <m/>
    <m/>
    <m/>
    <m/>
    <m/>
    <x v="2"/>
    <m/>
    <m/>
    <m/>
    <m/>
    <m/>
    <m/>
    <n v="135789.54900000201"/>
    <n v="454276.72900000197"/>
    <m/>
    <m/>
    <m/>
    <m/>
    <d v="2022-08-02T07:20:20"/>
    <s v="r.thijssen"/>
    <d v="2022-08-03T09:51:04"/>
    <s v="r.thijssen"/>
    <m/>
    <m/>
    <m/>
    <m/>
    <m/>
    <m/>
    <m/>
    <m/>
    <m/>
    <m/>
    <m/>
    <m/>
    <m/>
  </r>
  <r>
    <n v="1765"/>
    <s v="95416"/>
    <s v="95416"/>
    <x v="2"/>
    <s v="Gewone es"/>
    <m/>
    <n v="28"/>
    <n v="8"/>
    <n v="5.0175999999999998"/>
    <m/>
    <m/>
    <m/>
    <s v="30 - 40"/>
    <s v="Gras"/>
    <x v="0"/>
    <s v="Matig"/>
    <s v="Nee"/>
    <m/>
    <s v="Onderstandig "/>
    <m/>
    <m/>
    <n v="136027.29500000199"/>
    <n v="453714.00100000203"/>
    <s v="35"/>
    <s v="&gt;15 jaar"/>
    <s v="Oostzijde elektra en gas op 1,8 m. Onderstandig, verstoorde habitus. Electra en gas op 1,75 m"/>
    <s v="Ja"/>
    <d v="2022-08-02T07:20:20"/>
    <s v="r.thijssen"/>
    <d v="2022-08-04T04:42:02"/>
    <s v="r.geerts@terranostra.nu"/>
    <s v="12 -15 m"/>
    <s v="Ja"/>
    <s v="Ja"/>
    <s v="Ja"/>
    <s v="Nee"/>
    <s v="Nee"/>
    <s v="Ja"/>
    <s v="Ja"/>
    <m/>
    <s v="Te dicht op buurboom. "/>
    <s v="Ja"/>
    <s v="Elektra en gas oostzijde voorzichtig verwijderen."/>
    <s v="Ja"/>
  </r>
  <r>
    <n v="1770"/>
    <s v="95444"/>
    <s v="95444"/>
    <x v="4"/>
    <s v="Gewone esdoorn"/>
    <m/>
    <n v="40"/>
    <n v="10"/>
    <n v="10.24"/>
    <m/>
    <m/>
    <m/>
    <s v="40 - 50"/>
    <s v="Bossage"/>
    <x v="5"/>
    <s v="Slecht"/>
    <s v="Nee"/>
    <s v="Conditie, plantverband"/>
    <m/>
    <m/>
    <m/>
    <n v="136033.979000002"/>
    <n v="453613.18900000298"/>
    <s v="40"/>
    <s v="5-10 jaar"/>
    <m/>
    <s v="Ja"/>
    <d v="2022-08-02T07:20:20"/>
    <s v="r.thijssen"/>
    <d v="2022-08-04T08:30:30"/>
    <s v="r.geerts@terranostra.nu"/>
    <s v="9 -12 m"/>
    <s v="Ja"/>
    <s v="Nee"/>
    <s v="Ja"/>
    <s v="Nee"/>
    <s v="Ja"/>
    <s v="Ja"/>
    <s v="Nee"/>
    <m/>
    <m/>
    <s v="Nee"/>
    <m/>
    <s v="Ja"/>
  </r>
  <r>
    <n v="1771"/>
    <s v="95445"/>
    <s v="95445"/>
    <x v="2"/>
    <s v="Gewone es"/>
    <m/>
    <n v="46"/>
    <n v="16"/>
    <n v="13.542400000000001"/>
    <m/>
    <m/>
    <m/>
    <s v="40 - 50"/>
    <s v="Bossage"/>
    <x v="4"/>
    <s v="Matig"/>
    <s v="Nee"/>
    <s v="Plantverband, duizendkno"/>
    <m/>
    <m/>
    <s v="Japanse duizendknoop volop aanwezig"/>
    <n v="136035.40900000199"/>
    <n v="453618.44900000101"/>
    <s v="41"/>
    <s v="&gt;15 jaar"/>
    <m/>
    <m/>
    <d v="2022-08-02T07:20:20"/>
    <s v="r.thijssen"/>
    <d v="2022-08-05T14:18:16"/>
    <s v="r.geerts@terranostra.nu"/>
    <s v="12 -15 m"/>
    <s v="Ja"/>
    <s v="Nee"/>
    <s v="Ja"/>
    <s v="Nee"/>
    <s v="Nee"/>
    <s v="Ja"/>
    <s v="Nee"/>
    <m/>
    <m/>
    <s v="Ja"/>
    <s v="Noordzijde: doorknippen en uit de kluit trekken van gas."/>
    <s v="Ja"/>
  </r>
  <r>
    <n v="1772"/>
    <s v="95446"/>
    <s v="95446"/>
    <x v="2"/>
    <s v="Gewone es"/>
    <m/>
    <n v="42"/>
    <n v="16"/>
    <n v="11.2896"/>
    <m/>
    <m/>
    <m/>
    <s v="40 - 50"/>
    <s v="Bossage"/>
    <x v="4"/>
    <s v="Matig"/>
    <s v="Nee"/>
    <s v="Plantverband, duizendkno"/>
    <m/>
    <m/>
    <s v="Japanse duizendknoop volop aanwezig"/>
    <n v="136039.869000003"/>
    <n v="453617.11900000297"/>
    <s v="42"/>
    <s v="&gt;15 jaar"/>
    <m/>
    <m/>
    <d v="2022-08-02T07:20:20"/>
    <s v="r.thijssen"/>
    <d v="2022-08-05T14:18:16"/>
    <s v="r.geerts@terranostra.nu"/>
    <s v="12 -15 m"/>
    <s v="Ja"/>
    <s v="Nee"/>
    <s v="Ja"/>
    <s v="Nee"/>
    <s v="Nee"/>
    <s v="Ja"/>
    <s v="Nee"/>
    <m/>
    <m/>
    <s v="Ja"/>
    <s v="Noordzijde: doorknippen en uit de kluit trekken van gas."/>
    <s v="Ja"/>
  </r>
  <r>
    <m/>
    <s v="560742"/>
    <m/>
    <x v="9"/>
    <m/>
    <m/>
    <m/>
    <m/>
    <m/>
    <m/>
    <m/>
    <m/>
    <m/>
    <m/>
    <x v="2"/>
    <m/>
    <m/>
    <m/>
    <m/>
    <m/>
    <m/>
    <n v="135960.96400000199"/>
    <n v="454064.41600000102"/>
    <m/>
    <m/>
    <m/>
    <s v="Ja"/>
    <d v="2022-08-02T07:20:20"/>
    <s v="r.thijssen"/>
    <d v="2022-08-03T09:51:04"/>
    <s v="r.thijssen"/>
    <m/>
    <m/>
    <m/>
    <m/>
    <m/>
    <m/>
    <m/>
    <m/>
    <m/>
    <m/>
    <m/>
    <m/>
    <m/>
  </r>
  <r>
    <m/>
    <s v="561498"/>
    <m/>
    <x v="9"/>
    <m/>
    <m/>
    <m/>
    <m/>
    <m/>
    <m/>
    <m/>
    <m/>
    <m/>
    <m/>
    <x v="2"/>
    <m/>
    <m/>
    <m/>
    <m/>
    <m/>
    <m/>
    <n v="135862.656600002"/>
    <n v="454298.59590000298"/>
    <m/>
    <m/>
    <m/>
    <m/>
    <d v="2022-08-02T07:20:20"/>
    <s v="r.thijssen"/>
    <d v="2022-08-03T09:51:04"/>
    <s v="r.thijssen"/>
    <m/>
    <m/>
    <m/>
    <m/>
    <m/>
    <m/>
    <m/>
    <m/>
    <m/>
    <m/>
    <m/>
    <m/>
    <m/>
  </r>
  <r>
    <m/>
    <s v="561499"/>
    <m/>
    <x v="9"/>
    <m/>
    <m/>
    <m/>
    <m/>
    <m/>
    <m/>
    <m/>
    <m/>
    <m/>
    <m/>
    <x v="2"/>
    <m/>
    <m/>
    <m/>
    <m/>
    <m/>
    <m/>
    <n v="135860.28130000099"/>
    <n v="454297.052100003"/>
    <m/>
    <m/>
    <m/>
    <m/>
    <d v="2022-08-02T07:20:20"/>
    <s v="r.thijssen"/>
    <d v="2022-08-03T09:51:04"/>
    <s v="r.thijssen"/>
    <m/>
    <m/>
    <m/>
    <m/>
    <m/>
    <m/>
    <m/>
    <m/>
    <m/>
    <m/>
    <m/>
    <m/>
    <m/>
  </r>
  <r>
    <m/>
    <s v="561500"/>
    <m/>
    <x v="9"/>
    <m/>
    <m/>
    <m/>
    <m/>
    <m/>
    <m/>
    <m/>
    <m/>
    <m/>
    <m/>
    <x v="2"/>
    <m/>
    <m/>
    <m/>
    <m/>
    <m/>
    <m/>
    <n v="135854.64310000101"/>
    <n v="454296.85790000099"/>
    <m/>
    <m/>
    <m/>
    <m/>
    <d v="2022-08-02T07:20:20"/>
    <s v="r.thijssen"/>
    <d v="2022-08-03T09:51:04"/>
    <s v="r.thijssen"/>
    <m/>
    <m/>
    <m/>
    <m/>
    <m/>
    <m/>
    <m/>
    <m/>
    <m/>
    <m/>
    <m/>
    <m/>
    <m/>
  </r>
  <r>
    <m/>
    <s v="561501"/>
    <m/>
    <x v="9"/>
    <m/>
    <m/>
    <m/>
    <m/>
    <m/>
    <m/>
    <m/>
    <m/>
    <m/>
    <m/>
    <x v="2"/>
    <m/>
    <m/>
    <m/>
    <m/>
    <m/>
    <m/>
    <n v="135853.74350000199"/>
    <n v="454293.804200001"/>
    <m/>
    <m/>
    <m/>
    <m/>
    <d v="2022-08-02T07:20:20"/>
    <s v="r.thijssen"/>
    <d v="2022-08-03T09:51:04"/>
    <s v="r.thijssen"/>
    <m/>
    <m/>
    <m/>
    <m/>
    <m/>
    <m/>
    <m/>
    <m/>
    <m/>
    <m/>
    <m/>
    <m/>
    <m/>
  </r>
  <r>
    <m/>
    <s v="561503"/>
    <m/>
    <x v="9"/>
    <m/>
    <m/>
    <m/>
    <m/>
    <m/>
    <m/>
    <m/>
    <m/>
    <m/>
    <m/>
    <x v="2"/>
    <m/>
    <m/>
    <m/>
    <m/>
    <m/>
    <m/>
    <n v="135840.294200003"/>
    <n v="454293.36570000299"/>
    <m/>
    <m/>
    <m/>
    <m/>
    <d v="2022-08-02T07:20:20"/>
    <s v="r.thijssen"/>
    <d v="2022-08-03T09:51:04"/>
    <s v="r.thijssen"/>
    <m/>
    <m/>
    <m/>
    <m/>
    <m/>
    <m/>
    <m/>
    <m/>
    <m/>
    <m/>
    <m/>
    <m/>
    <m/>
  </r>
  <r>
    <m/>
    <s v="561504"/>
    <m/>
    <x v="9"/>
    <m/>
    <m/>
    <m/>
    <m/>
    <m/>
    <m/>
    <m/>
    <m/>
    <m/>
    <m/>
    <x v="2"/>
    <m/>
    <m/>
    <m/>
    <m/>
    <m/>
    <m/>
    <n v="135836.16390000301"/>
    <n v="454291.49400000297"/>
    <m/>
    <m/>
    <m/>
    <m/>
    <d v="2022-08-02T07:20:20"/>
    <s v="r.thijssen"/>
    <d v="2022-08-03T09:51:04"/>
    <s v="r.thijssen"/>
    <m/>
    <m/>
    <m/>
    <m/>
    <m/>
    <m/>
    <m/>
    <m/>
    <m/>
    <m/>
    <m/>
    <m/>
    <m/>
  </r>
  <r>
    <m/>
    <s v="561506"/>
    <m/>
    <x v="9"/>
    <m/>
    <m/>
    <m/>
    <m/>
    <m/>
    <m/>
    <m/>
    <m/>
    <m/>
    <m/>
    <x v="2"/>
    <m/>
    <m/>
    <m/>
    <m/>
    <m/>
    <m/>
    <n v="135829.17830000099"/>
    <n v="454289.15710000298"/>
    <m/>
    <m/>
    <m/>
    <m/>
    <d v="2022-08-02T07:20:20"/>
    <s v="r.thijssen"/>
    <d v="2022-08-03T09:51:04"/>
    <s v="r.thijssen"/>
    <m/>
    <m/>
    <m/>
    <m/>
    <m/>
    <m/>
    <m/>
    <m/>
    <m/>
    <m/>
    <m/>
    <m/>
    <m/>
  </r>
  <r>
    <m/>
    <s v="561507"/>
    <m/>
    <x v="9"/>
    <m/>
    <m/>
    <m/>
    <m/>
    <m/>
    <m/>
    <m/>
    <m/>
    <m/>
    <m/>
    <x v="2"/>
    <m/>
    <m/>
    <m/>
    <m/>
    <m/>
    <m/>
    <n v="135828.74880000201"/>
    <n v="454290.73790000001"/>
    <m/>
    <m/>
    <m/>
    <m/>
    <d v="2022-08-02T07:20:20"/>
    <s v="r.thijssen"/>
    <d v="2022-08-03T09:51:04"/>
    <s v="r.thijssen"/>
    <m/>
    <m/>
    <m/>
    <m/>
    <m/>
    <m/>
    <m/>
    <m/>
    <m/>
    <m/>
    <m/>
    <m/>
    <m/>
  </r>
  <r>
    <m/>
    <s v="587276"/>
    <m/>
    <x v="9"/>
    <m/>
    <m/>
    <m/>
    <m/>
    <m/>
    <m/>
    <m/>
    <m/>
    <m/>
    <m/>
    <x v="2"/>
    <m/>
    <m/>
    <m/>
    <m/>
    <m/>
    <m/>
    <n v="135696.11100000099"/>
    <n v="454232.43199999997"/>
    <m/>
    <m/>
    <m/>
    <s v="Ja"/>
    <d v="2022-08-02T07:20:20"/>
    <s v="r.thijssen"/>
    <d v="2022-08-03T09:51:04"/>
    <s v="r.thijssen"/>
    <m/>
    <m/>
    <m/>
    <m/>
    <m/>
    <m/>
    <m/>
    <m/>
    <m/>
    <m/>
    <m/>
    <m/>
    <m/>
  </r>
  <r>
    <m/>
    <s v="1166819"/>
    <m/>
    <x v="9"/>
    <m/>
    <m/>
    <m/>
    <m/>
    <m/>
    <m/>
    <m/>
    <m/>
    <m/>
    <m/>
    <x v="2"/>
    <m/>
    <m/>
    <m/>
    <m/>
    <m/>
    <m/>
    <n v="135735.7421"/>
    <n v="453921.06100000098"/>
    <m/>
    <m/>
    <m/>
    <m/>
    <d v="2022-08-02T07:20:20"/>
    <s v="r.thijssen"/>
    <d v="2022-08-03T09:51:04"/>
    <s v="r.thijssen"/>
    <m/>
    <m/>
    <m/>
    <m/>
    <m/>
    <m/>
    <m/>
    <m/>
    <m/>
    <m/>
    <m/>
    <m/>
    <m/>
  </r>
  <r>
    <m/>
    <s v="1166820"/>
    <m/>
    <x v="9"/>
    <m/>
    <m/>
    <m/>
    <m/>
    <m/>
    <m/>
    <m/>
    <m/>
    <m/>
    <m/>
    <x v="2"/>
    <m/>
    <m/>
    <m/>
    <m/>
    <m/>
    <m/>
    <n v="135737.14540000301"/>
    <n v="453921.92210000003"/>
    <m/>
    <m/>
    <m/>
    <m/>
    <d v="2022-08-02T07:20:20"/>
    <s v="r.thijssen"/>
    <d v="2022-08-03T09:51:04"/>
    <s v="r.thijssen"/>
    <m/>
    <m/>
    <m/>
    <m/>
    <m/>
    <m/>
    <m/>
    <m/>
    <m/>
    <m/>
    <m/>
    <m/>
    <m/>
  </r>
  <r>
    <m/>
    <s v="1256299"/>
    <m/>
    <x v="9"/>
    <m/>
    <m/>
    <m/>
    <m/>
    <m/>
    <m/>
    <m/>
    <m/>
    <m/>
    <m/>
    <x v="2"/>
    <m/>
    <m/>
    <m/>
    <m/>
    <m/>
    <m/>
    <n v="135906.21280000001"/>
    <n v="454300.4056"/>
    <m/>
    <m/>
    <m/>
    <m/>
    <d v="2022-08-02T07:20:20"/>
    <s v="r.thijssen"/>
    <d v="2022-08-03T09:51:04"/>
    <s v="r.thijssen"/>
    <m/>
    <m/>
    <m/>
    <m/>
    <m/>
    <m/>
    <m/>
    <m/>
    <m/>
    <m/>
    <m/>
    <m/>
    <m/>
  </r>
  <r>
    <m/>
    <s v="1256300"/>
    <m/>
    <x v="9"/>
    <m/>
    <m/>
    <m/>
    <m/>
    <m/>
    <m/>
    <m/>
    <m/>
    <m/>
    <m/>
    <x v="2"/>
    <m/>
    <m/>
    <m/>
    <m/>
    <m/>
    <m/>
    <n v="135895.51970000201"/>
    <n v="454298.335900001"/>
    <m/>
    <m/>
    <m/>
    <m/>
    <d v="2022-08-02T07:20:20"/>
    <s v="r.thijssen"/>
    <d v="2022-08-03T09:51:04"/>
    <s v="r.thijssen"/>
    <m/>
    <m/>
    <m/>
    <m/>
    <m/>
    <m/>
    <m/>
    <m/>
    <m/>
    <m/>
    <m/>
    <m/>
    <m/>
  </r>
  <r>
    <m/>
    <s v="1256301"/>
    <m/>
    <x v="9"/>
    <m/>
    <m/>
    <m/>
    <m/>
    <m/>
    <m/>
    <m/>
    <m/>
    <m/>
    <m/>
    <x v="2"/>
    <m/>
    <m/>
    <m/>
    <m/>
    <m/>
    <m/>
    <n v="135886.758200001"/>
    <n v="454296.33530000201"/>
    <m/>
    <m/>
    <m/>
    <m/>
    <d v="2022-08-02T07:20:20"/>
    <s v="r.thijssen"/>
    <d v="2022-08-03T09:51:04"/>
    <s v="r.thijssen"/>
    <m/>
    <m/>
    <m/>
    <m/>
    <m/>
    <m/>
    <m/>
    <m/>
    <m/>
    <m/>
    <m/>
    <m/>
    <m/>
  </r>
  <r>
    <m/>
    <s v="1256302"/>
    <m/>
    <x v="9"/>
    <m/>
    <m/>
    <m/>
    <m/>
    <m/>
    <m/>
    <m/>
    <m/>
    <m/>
    <m/>
    <x v="2"/>
    <m/>
    <m/>
    <m/>
    <m/>
    <m/>
    <m/>
    <n v="135886.758200001"/>
    <n v="454300.61250000098"/>
    <m/>
    <m/>
    <m/>
    <m/>
    <d v="2022-08-02T07:20:20"/>
    <s v="r.thijssen"/>
    <d v="2022-08-03T09:51:04"/>
    <s v="r.thijssen"/>
    <m/>
    <m/>
    <m/>
    <m/>
    <m/>
    <m/>
    <m/>
    <m/>
    <m/>
    <m/>
    <m/>
    <m/>
    <m/>
  </r>
  <r>
    <m/>
    <s v="1256303"/>
    <m/>
    <x v="9"/>
    <m/>
    <m/>
    <m/>
    <m/>
    <m/>
    <m/>
    <m/>
    <m/>
    <m/>
    <m/>
    <x v="2"/>
    <m/>
    <m/>
    <m/>
    <m/>
    <m/>
    <m/>
    <n v="135882.343000002"/>
    <n v="454299.85370000103"/>
    <m/>
    <m/>
    <m/>
    <m/>
    <d v="2022-08-02T07:20:20"/>
    <s v="r.thijssen"/>
    <d v="2022-08-03T09:51:04"/>
    <s v="r.thijssen"/>
    <m/>
    <m/>
    <m/>
    <m/>
    <m/>
    <m/>
    <m/>
    <m/>
    <m/>
    <m/>
    <m/>
    <m/>
    <m/>
  </r>
  <r>
    <m/>
    <s v="1256304"/>
    <m/>
    <x v="9"/>
    <m/>
    <m/>
    <m/>
    <m/>
    <m/>
    <m/>
    <m/>
    <m/>
    <m/>
    <m/>
    <x v="2"/>
    <m/>
    <m/>
    <m/>
    <m/>
    <m/>
    <m/>
    <n v="135914.62930000201"/>
    <n v="454306.20049999998"/>
    <m/>
    <m/>
    <m/>
    <m/>
    <d v="2022-08-02T07:20:20"/>
    <s v="r.thijssen"/>
    <d v="2022-08-03T09:51:04"/>
    <s v="r.thijssen"/>
    <m/>
    <m/>
    <m/>
    <m/>
    <m/>
    <m/>
    <m/>
    <m/>
    <m/>
    <m/>
    <m/>
    <m/>
    <m/>
  </r>
  <r>
    <m/>
    <s v="1256305"/>
    <m/>
    <x v="9"/>
    <m/>
    <m/>
    <m/>
    <m/>
    <m/>
    <m/>
    <m/>
    <m/>
    <m/>
    <m/>
    <x v="2"/>
    <m/>
    <m/>
    <m/>
    <m/>
    <m/>
    <m/>
    <n v="135918.906500001"/>
    <n v="454302.30270000198"/>
    <m/>
    <m/>
    <m/>
    <m/>
    <d v="2022-08-02T07:20:20"/>
    <s v="r.thijssen"/>
    <d v="2022-08-03T09:51:04"/>
    <s v="r.thijssen"/>
    <m/>
    <m/>
    <m/>
    <m/>
    <m/>
    <m/>
    <m/>
    <m/>
    <m/>
    <m/>
    <m/>
    <m/>
    <m/>
  </r>
  <r>
    <n v="1773"/>
    <s v="95447"/>
    <s v="95447"/>
    <x v="2"/>
    <s v="Gewone es"/>
    <m/>
    <n v="45"/>
    <n v="16"/>
    <n v="12.96"/>
    <m/>
    <m/>
    <m/>
    <s v="40 - 50"/>
    <s v="Bossage"/>
    <x v="4"/>
    <s v="Matig"/>
    <s v="Nee"/>
    <s v="Conditie"/>
    <s v="Plantverband"/>
    <s v="duizendknoop"/>
    <s v="Japanse duizendknoop volop aanwezig"/>
    <n v="136039.91899999999"/>
    <n v="453623.57900000003"/>
    <s v="43"/>
    <s v="&gt;15 jaar"/>
    <m/>
    <m/>
    <d v="2022-08-02T07:20:20"/>
    <s v="r.thijssen"/>
    <d v="2022-08-04T08:29:53"/>
    <s v="r.geerts@terranostra.nu"/>
    <s v="12 -15 m"/>
    <s v="Ja"/>
    <s v="Nee"/>
    <s v="Ja"/>
    <s v="Ja"/>
    <s v="Ja"/>
    <s v="Ja"/>
    <s v="Nee"/>
    <m/>
    <m/>
    <s v="Nee"/>
    <m/>
    <s v="Ja"/>
  </r>
  <r>
    <m/>
    <s v="98246"/>
    <m/>
    <x v="9"/>
    <m/>
    <m/>
    <m/>
    <m/>
    <m/>
    <m/>
    <m/>
    <m/>
    <m/>
    <m/>
    <x v="2"/>
    <m/>
    <m/>
    <m/>
    <m/>
    <m/>
    <m/>
    <n v="135673.63800000001"/>
    <n v="454220.98"/>
    <m/>
    <m/>
    <m/>
    <m/>
    <d v="2022-08-02T07:20:20"/>
    <s v="r.thijssen"/>
    <d v="2022-08-03T09:51:04"/>
    <s v="r.thijssen"/>
    <m/>
    <m/>
    <m/>
    <m/>
    <m/>
    <m/>
    <m/>
    <m/>
    <m/>
    <m/>
    <m/>
    <m/>
    <m/>
  </r>
  <r>
    <m/>
    <s v="98247"/>
    <m/>
    <x v="9"/>
    <m/>
    <m/>
    <m/>
    <m/>
    <m/>
    <m/>
    <m/>
    <m/>
    <m/>
    <m/>
    <x v="2"/>
    <m/>
    <m/>
    <m/>
    <m/>
    <m/>
    <m/>
    <n v="135674.715"/>
    <n v="454230.23700000002"/>
    <m/>
    <m/>
    <m/>
    <m/>
    <d v="2022-08-02T07:20:20"/>
    <s v="r.thijssen"/>
    <d v="2022-08-03T09:51:04"/>
    <s v="r.thijssen"/>
    <m/>
    <m/>
    <m/>
    <m/>
    <m/>
    <m/>
    <m/>
    <m/>
    <m/>
    <m/>
    <m/>
    <m/>
    <m/>
  </r>
  <r>
    <m/>
    <s v="98248"/>
    <m/>
    <x v="9"/>
    <m/>
    <m/>
    <m/>
    <m/>
    <m/>
    <m/>
    <m/>
    <m/>
    <m/>
    <m/>
    <x v="2"/>
    <m/>
    <m/>
    <m/>
    <m/>
    <m/>
    <m/>
    <n v="135681.354000002"/>
    <n v="454241.901000001"/>
    <m/>
    <m/>
    <m/>
    <m/>
    <d v="2022-08-02T07:20:20"/>
    <s v="r.thijssen"/>
    <d v="2022-08-03T09:51:04"/>
    <s v="r.thijssen"/>
    <m/>
    <m/>
    <m/>
    <m/>
    <m/>
    <m/>
    <m/>
    <m/>
    <m/>
    <m/>
    <m/>
    <m/>
    <m/>
  </r>
  <r>
    <m/>
    <s v="98249"/>
    <m/>
    <x v="9"/>
    <m/>
    <m/>
    <m/>
    <m/>
    <m/>
    <m/>
    <m/>
    <m/>
    <m/>
    <m/>
    <x v="2"/>
    <m/>
    <m/>
    <m/>
    <m/>
    <m/>
    <m/>
    <n v="135688.44900000101"/>
    <n v="454250.75100000203"/>
    <m/>
    <m/>
    <m/>
    <m/>
    <d v="2022-08-02T07:20:20"/>
    <s v="r.thijssen"/>
    <d v="2022-08-03T09:51:04"/>
    <s v="r.thijssen"/>
    <m/>
    <m/>
    <m/>
    <m/>
    <m/>
    <m/>
    <m/>
    <m/>
    <m/>
    <m/>
    <m/>
    <m/>
    <m/>
  </r>
  <r>
    <m/>
    <s v="98748"/>
    <m/>
    <x v="9"/>
    <m/>
    <m/>
    <m/>
    <m/>
    <m/>
    <m/>
    <m/>
    <m/>
    <m/>
    <m/>
    <x v="2"/>
    <m/>
    <m/>
    <m/>
    <m/>
    <m/>
    <m/>
    <n v="135658.15900000199"/>
    <n v="454206.37699999998"/>
    <m/>
    <m/>
    <m/>
    <m/>
    <d v="2022-08-02T07:20:20"/>
    <s v="r.thijssen"/>
    <d v="2022-08-03T09:51:04"/>
    <s v="r.thijssen"/>
    <m/>
    <m/>
    <m/>
    <m/>
    <m/>
    <m/>
    <m/>
    <m/>
    <m/>
    <m/>
    <m/>
    <m/>
    <m/>
  </r>
  <r>
    <m/>
    <s v="98749"/>
    <m/>
    <x v="9"/>
    <m/>
    <m/>
    <m/>
    <m/>
    <m/>
    <m/>
    <m/>
    <m/>
    <m/>
    <m/>
    <x v="2"/>
    <m/>
    <m/>
    <m/>
    <m/>
    <m/>
    <m/>
    <n v="135668.05600000199"/>
    <n v="454203.22700000199"/>
    <m/>
    <m/>
    <m/>
    <m/>
    <d v="2022-08-02T07:20:20"/>
    <s v="r.thijssen"/>
    <d v="2022-08-03T09:51:04"/>
    <s v="r.thijssen"/>
    <m/>
    <m/>
    <m/>
    <m/>
    <m/>
    <m/>
    <m/>
    <m/>
    <m/>
    <m/>
    <m/>
    <m/>
    <m/>
  </r>
  <r>
    <m/>
    <s v="98758"/>
    <m/>
    <x v="9"/>
    <m/>
    <m/>
    <m/>
    <m/>
    <m/>
    <m/>
    <m/>
    <m/>
    <m/>
    <m/>
    <x v="2"/>
    <m/>
    <m/>
    <m/>
    <m/>
    <m/>
    <m/>
    <n v="135661.39500000299"/>
    <n v="454191.74099999998"/>
    <m/>
    <m/>
    <m/>
    <m/>
    <d v="2022-08-02T07:20:20"/>
    <s v="r.thijssen"/>
    <d v="2022-08-03T09:51:04"/>
    <s v="r.thijssen"/>
    <m/>
    <m/>
    <m/>
    <m/>
    <m/>
    <m/>
    <m/>
    <m/>
    <m/>
    <m/>
    <m/>
    <m/>
    <m/>
  </r>
  <r>
    <m/>
    <s v="98759"/>
    <m/>
    <x v="9"/>
    <m/>
    <m/>
    <m/>
    <m/>
    <m/>
    <m/>
    <m/>
    <m/>
    <m/>
    <m/>
    <x v="2"/>
    <m/>
    <m/>
    <m/>
    <m/>
    <m/>
    <m/>
    <n v="135680.39500000299"/>
    <n v="454163.13100000098"/>
    <m/>
    <m/>
    <m/>
    <m/>
    <d v="2022-08-02T07:20:20"/>
    <s v="r.thijssen"/>
    <d v="2022-08-03T09:51:04"/>
    <s v="r.thijssen"/>
    <m/>
    <m/>
    <m/>
    <m/>
    <m/>
    <m/>
    <m/>
    <m/>
    <m/>
    <m/>
    <m/>
    <m/>
    <m/>
  </r>
  <r>
    <m/>
    <s v="98765"/>
    <m/>
    <x v="9"/>
    <m/>
    <m/>
    <m/>
    <m/>
    <m/>
    <m/>
    <m/>
    <m/>
    <m/>
    <m/>
    <x v="2"/>
    <m/>
    <m/>
    <m/>
    <m/>
    <m/>
    <m/>
    <n v="135677.20000000301"/>
    <n v="454137.90200000303"/>
    <m/>
    <m/>
    <m/>
    <m/>
    <d v="2022-08-02T07:20:20"/>
    <s v="r.thijssen"/>
    <d v="2022-08-03T09:51:04"/>
    <s v="r.thijssen"/>
    <m/>
    <m/>
    <m/>
    <m/>
    <m/>
    <m/>
    <m/>
    <m/>
    <m/>
    <m/>
    <m/>
    <m/>
    <m/>
  </r>
  <r>
    <m/>
    <s v="98768"/>
    <m/>
    <x v="9"/>
    <m/>
    <m/>
    <m/>
    <m/>
    <m/>
    <m/>
    <m/>
    <m/>
    <m/>
    <m/>
    <x v="2"/>
    <m/>
    <m/>
    <m/>
    <m/>
    <m/>
    <m/>
    <n v="135684.821000002"/>
    <n v="454086.70600000001"/>
    <m/>
    <m/>
    <m/>
    <s v="Ja"/>
    <d v="2022-08-02T07:20:20"/>
    <s v="r.thijssen"/>
    <d v="2022-08-03T09:51:04"/>
    <s v="r.thijssen"/>
    <m/>
    <m/>
    <m/>
    <m/>
    <m/>
    <m/>
    <m/>
    <m/>
    <m/>
    <m/>
    <m/>
    <m/>
    <m/>
  </r>
  <r>
    <m/>
    <s v="98769"/>
    <m/>
    <x v="9"/>
    <m/>
    <m/>
    <m/>
    <m/>
    <m/>
    <m/>
    <m/>
    <m/>
    <m/>
    <m/>
    <x v="2"/>
    <m/>
    <m/>
    <m/>
    <m/>
    <m/>
    <m/>
    <n v="135686.98800000199"/>
    <n v="454072.13200000301"/>
    <m/>
    <m/>
    <m/>
    <m/>
    <d v="2022-08-02T07:20:20"/>
    <s v="r.thijssen"/>
    <d v="2022-08-03T09:51:04"/>
    <s v="r.thijssen"/>
    <m/>
    <m/>
    <m/>
    <m/>
    <m/>
    <m/>
    <m/>
    <m/>
    <m/>
    <m/>
    <m/>
    <m/>
    <m/>
  </r>
  <r>
    <m/>
    <s v="99630"/>
    <m/>
    <x v="9"/>
    <m/>
    <m/>
    <m/>
    <m/>
    <m/>
    <m/>
    <m/>
    <m/>
    <m/>
    <m/>
    <x v="2"/>
    <m/>
    <m/>
    <m/>
    <m/>
    <m/>
    <m/>
    <n v="135679.845000003"/>
    <n v="454122.88100000098"/>
    <m/>
    <m/>
    <m/>
    <m/>
    <d v="2022-08-02T07:20:20"/>
    <s v="r.thijssen"/>
    <d v="2022-08-03T09:51:04"/>
    <s v="r.thijssen"/>
    <m/>
    <m/>
    <m/>
    <m/>
    <m/>
    <m/>
    <m/>
    <m/>
    <m/>
    <m/>
    <m/>
    <m/>
    <m/>
  </r>
  <r>
    <m/>
    <s v="99635"/>
    <m/>
    <x v="9"/>
    <m/>
    <m/>
    <m/>
    <m/>
    <m/>
    <m/>
    <m/>
    <m/>
    <m/>
    <m/>
    <x v="2"/>
    <m/>
    <m/>
    <m/>
    <m/>
    <m/>
    <m/>
    <n v="135670.584000003"/>
    <n v="454185.59100000199"/>
    <m/>
    <m/>
    <m/>
    <m/>
    <d v="2022-08-02T07:20:20"/>
    <s v="r.thijssen"/>
    <d v="2022-08-03T09:51:04"/>
    <s v="r.thijssen"/>
    <m/>
    <m/>
    <m/>
    <m/>
    <m/>
    <m/>
    <m/>
    <m/>
    <m/>
    <m/>
    <m/>
    <m/>
    <m/>
  </r>
  <r>
    <m/>
    <s v="519453"/>
    <m/>
    <x v="9"/>
    <m/>
    <m/>
    <m/>
    <m/>
    <m/>
    <m/>
    <m/>
    <m/>
    <m/>
    <m/>
    <x v="2"/>
    <m/>
    <m/>
    <m/>
    <m/>
    <m/>
    <m/>
    <n v="135689.150000002"/>
    <n v="454058.217"/>
    <m/>
    <m/>
    <m/>
    <m/>
    <d v="2022-08-02T07:20:20"/>
    <s v="r.thijssen"/>
    <d v="2022-08-03T09:51:04"/>
    <s v="r.thijssen"/>
    <m/>
    <m/>
    <m/>
    <m/>
    <m/>
    <m/>
    <m/>
    <m/>
    <m/>
    <m/>
    <m/>
    <m/>
    <m/>
  </r>
  <r>
    <n v="1774"/>
    <s v="95448"/>
    <s v="95448"/>
    <x v="4"/>
    <s v="Gewone esdoorn"/>
    <m/>
    <n v="40"/>
    <n v="10"/>
    <n v="10.24"/>
    <m/>
    <m/>
    <m/>
    <s v="40 - 50"/>
    <s v="Bossage"/>
    <x v="4"/>
    <s v="Matig"/>
    <s v="Nee"/>
    <s v="Conditie"/>
    <s v="Plantverband"/>
    <s v="duizendknoop"/>
    <s v="Japanse duizendknoop volop aanwezig"/>
    <n v="136033.94900000101"/>
    <n v="453624.389000002"/>
    <s v="44"/>
    <s v="10-15 jaar"/>
    <m/>
    <m/>
    <d v="2022-08-02T07:20:20"/>
    <s v="r.thijssen"/>
    <d v="2022-08-04T08:29:53"/>
    <s v="r.geerts@terranostra.nu"/>
    <s v="12 -15 m"/>
    <s v="Ja"/>
    <s v="Nee"/>
    <s v="Ja"/>
    <s v="Nee"/>
    <s v="Nee"/>
    <s v="Ja"/>
    <s v="Nee"/>
    <m/>
    <m/>
    <s v="Nee"/>
    <m/>
    <s v="Ja"/>
  </r>
  <r>
    <n v="1775"/>
    <s v="95450"/>
    <s v="95450"/>
    <x v="25"/>
    <s v="Schietwilg"/>
    <m/>
    <n v="69"/>
    <n v="2"/>
    <n v="30.470400000000001"/>
    <m/>
    <m/>
    <m/>
    <s v="40 - 50"/>
    <s v="Taluud"/>
    <x v="0"/>
    <s v="Goed"/>
    <s v="Nee"/>
    <s v="Soortspecifiek"/>
    <m/>
    <m/>
    <m/>
    <n v="136042.87000000101"/>
    <n v="453599.09100000199"/>
    <s v="45"/>
    <s v="&gt;15 jaar"/>
    <m/>
    <m/>
    <d v="2022-08-02T07:20:20"/>
    <s v="r.thijssen"/>
    <d v="2022-08-05T05:29:55"/>
    <s v="r.geerts@terranostra.nu"/>
    <s v="0 - 6 m"/>
    <s v="Nee"/>
    <s v="Ja"/>
    <s v="Ja"/>
    <s v="Nee"/>
    <s v="Ja"/>
    <s v="Ja"/>
    <s v="Ja"/>
    <m/>
    <s v="afgezaagd op 2 m, geknot."/>
    <s v="Nee"/>
    <s v="wortelstelsel zal door knotten sterk zijn verkleind."/>
    <s v="Ja"/>
  </r>
  <r>
    <n v="1779"/>
    <s v="95481"/>
    <s v="95481"/>
    <x v="13"/>
    <s v="Gewone plataan"/>
    <m/>
    <n v="70"/>
    <n v="16"/>
    <n v="31.36"/>
    <m/>
    <m/>
    <m/>
    <s v="50 - 60"/>
    <s v="Gras"/>
    <x v="0"/>
    <s v="Redelijk"/>
    <s v="Nee"/>
    <s v="Kabel in kluit"/>
    <s v="alleen in projec"/>
    <m/>
    <s v="plakoksel passief"/>
    <n v="136081.891000003"/>
    <n v="453245.86100000102"/>
    <s v="49"/>
    <s v="&gt;15 jaar"/>
    <m/>
    <m/>
    <d v="2022-08-02T07:20:20"/>
    <s v="r.thijssen"/>
    <d v="2022-08-04T07:55:34"/>
    <s v="r.geerts@terranostra.nu"/>
    <s v="18 -24 m"/>
    <s v="Ja"/>
    <s v="Ja"/>
    <s v="Ja"/>
    <s v="Ja"/>
    <s v="Nee"/>
    <s v="Nee"/>
    <s v="Nee"/>
    <m/>
    <m/>
    <s v="Nee"/>
    <m/>
    <s v="Ja"/>
  </r>
  <r>
    <n v="1780"/>
    <s v="95482"/>
    <s v="95482"/>
    <x v="13"/>
    <s v="Gewone plataan"/>
    <m/>
    <n v="52"/>
    <n v="12"/>
    <n v="17.305599999999998"/>
    <m/>
    <m/>
    <m/>
    <s v="50 - 60"/>
    <s v="Gras"/>
    <x v="0"/>
    <s v="Redelijk"/>
    <s v="Nee"/>
    <s v="Kabels te ver in kluit"/>
    <s v="Licht hellend"/>
    <s v="-3M over 20m"/>
    <m/>
    <n v="136086.96600000199"/>
    <n v="453248.584000003"/>
    <s v="50"/>
    <s v="&gt;15 jaar"/>
    <m/>
    <m/>
    <d v="2022-08-02T07:20:20"/>
    <s v="r.thijssen"/>
    <d v="2022-08-04T07:55:34"/>
    <s v="r.geerts@terranostra.nu"/>
    <s v="18 -24 m"/>
    <s v="Ja"/>
    <s v="Ja"/>
    <s v="Ja"/>
    <s v="Ja"/>
    <s v="Nee"/>
    <s v="Nee"/>
    <s v="Nee"/>
    <m/>
    <m/>
    <s v="Nee"/>
    <m/>
    <s v="Ja"/>
  </r>
  <r>
    <n v="1781"/>
    <s v="95483"/>
    <s v="95483"/>
    <x v="13"/>
    <s v="Gewone plataan"/>
    <m/>
    <n v="53"/>
    <n v="12"/>
    <n v="17.977599999999999"/>
    <m/>
    <m/>
    <m/>
    <s v="50 - 60"/>
    <s v="Gras"/>
    <x v="1"/>
    <s v="Redelijk"/>
    <s v="Nee"/>
    <s v="kabel in hart kluit"/>
    <s v="Licht hellend"/>
    <s v="-3M over 20m"/>
    <m/>
    <n v="136091.72100000101"/>
    <n v="453247.88500000199"/>
    <s v="51"/>
    <s v="&gt;15 jaar"/>
    <m/>
    <m/>
    <d v="2022-08-02T07:20:20"/>
    <s v="r.thijssen"/>
    <d v="2022-08-04T07:55:34"/>
    <s v="r.geerts@terranostra.nu"/>
    <s v="18 -24 m"/>
    <s v="Ja"/>
    <s v="Ja"/>
    <s v="Ja"/>
    <s v="Ja"/>
    <s v="Nee"/>
    <s v="Nee"/>
    <s v="Nee"/>
    <m/>
    <m/>
    <s v="Nee"/>
    <m/>
    <s v="Ja"/>
  </r>
  <r>
    <n v="1784"/>
    <s v="95487"/>
    <s v="95487"/>
    <x v="13"/>
    <s v="Gewone plataan"/>
    <m/>
    <n v="67"/>
    <n v="16"/>
    <n v="28.729600000000001"/>
    <m/>
    <m/>
    <m/>
    <s v="50 - 60"/>
    <s v="Gras"/>
    <x v="0"/>
    <s v="Goed"/>
    <s v="Nee"/>
    <s v="OGCleiding in hart kluit"/>
    <s v="Licht hellend"/>
    <s v="-3M over 20m"/>
    <m/>
    <n v="136095.49500000101"/>
    <n v="453251.411000002"/>
    <s v="54"/>
    <s v="&gt;15 jaar"/>
    <m/>
    <m/>
    <d v="2022-08-02T07:20:20"/>
    <s v="r.thijssen"/>
    <d v="2022-08-04T07:55:34"/>
    <s v="r.geerts@terranostra.nu"/>
    <s v="18 -24 m"/>
    <s v="Ja"/>
    <s v="Ja"/>
    <s v="Ja"/>
    <s v="Ja"/>
    <s v="Nee"/>
    <s v="Nee"/>
    <s v="Nee"/>
    <m/>
    <m/>
    <s v="Nee"/>
    <m/>
    <s v="Ja"/>
  </r>
  <r>
    <n v="1785"/>
    <s v="95488"/>
    <s v="95488"/>
    <x v="13"/>
    <s v="Gewone plataan"/>
    <m/>
    <n v="65"/>
    <n v="16"/>
    <n v="27.04"/>
    <m/>
    <m/>
    <m/>
    <s v="50 - 60"/>
    <s v="Gras"/>
    <x v="0"/>
    <s v="Redelijk"/>
    <s v="Nee"/>
    <s v="Kabels te ver in kluit"/>
    <s v="Licht hellend"/>
    <s v="-3M over 20m"/>
    <m/>
    <n v="136091.05499999999"/>
    <n v="453256.02100000199"/>
    <s v="55"/>
    <s v="&gt;15 jaar"/>
    <m/>
    <m/>
    <d v="2022-08-02T07:20:20"/>
    <s v="r.thijssen"/>
    <d v="2022-08-04T07:55:34"/>
    <s v="r.geerts@terranostra.nu"/>
    <s v="18 -24 m"/>
    <s v="Ja"/>
    <s v="Ja"/>
    <s v="Ja"/>
    <s v="Ja"/>
    <s v="Nee"/>
    <s v="Nee"/>
    <s v="Nee"/>
    <m/>
    <m/>
    <s v="Nee"/>
    <m/>
    <s v="Ja"/>
  </r>
  <r>
    <n v="1786"/>
    <s v="95489"/>
    <s v="95489"/>
    <x v="13"/>
    <s v="Gewone plataan"/>
    <m/>
    <n v="71"/>
    <n v="16"/>
    <n v="32.2624"/>
    <m/>
    <m/>
    <m/>
    <s v="50 - 60"/>
    <s v="Gras"/>
    <x v="0"/>
    <s v="Goed"/>
    <s v="Nee"/>
    <s v="kabels in hart kluit"/>
    <s v="alleen in projec"/>
    <m/>
    <s v="Karakteristiek"/>
    <n v="136077.92500000101"/>
    <n v="453250.72100000101"/>
    <s v="56"/>
    <s v="&gt;15 jaar"/>
    <m/>
    <m/>
    <d v="2022-08-02T07:20:20"/>
    <s v="r.thijssen"/>
    <d v="2022-08-04T07:55:34"/>
    <s v="r.geerts@terranostra.nu"/>
    <s v="18 -24 m"/>
    <s v="Ja"/>
    <s v="Ja"/>
    <s v="Ja"/>
    <s v="Ja"/>
    <s v="Nee"/>
    <s v="Nee"/>
    <s v="Nee"/>
    <m/>
    <m/>
    <s v="Nee"/>
    <m/>
    <s v="Ja"/>
  </r>
  <r>
    <n v="1788"/>
    <s v="95492"/>
    <s v="95492"/>
    <x v="3"/>
    <s v="Iep"/>
    <m/>
    <n v="70"/>
    <n v="16"/>
    <n v="31.36"/>
    <m/>
    <m/>
    <m/>
    <s v="50 - 60"/>
    <s v="Gras"/>
    <x v="1"/>
    <s v="Redelijk"/>
    <s v="Nee"/>
    <s v="kabel hart kluit"/>
    <s v="alleen in projec"/>
    <m/>
    <m/>
    <n v="136056.82600000099"/>
    <n v="453256.74300000101"/>
    <s v="58"/>
    <s v="&gt;15 jaar"/>
    <m/>
    <m/>
    <d v="2022-08-02T07:20:20"/>
    <s v="r.thijssen"/>
    <d v="2022-08-04T07:55:34"/>
    <s v="r.geerts@terranostra.nu"/>
    <s v="15 -18 m"/>
    <s v="Ja"/>
    <s v="Ja"/>
    <s v="Ja"/>
    <s v="Ja"/>
    <s v="Nee"/>
    <s v="Ja"/>
    <s v="Nee"/>
    <m/>
    <m/>
    <s v="Ja"/>
    <s v="Riolering noordzijde handhaven en volschuimen."/>
    <s v="Ja"/>
  </r>
  <r>
    <n v="1789"/>
    <s v="95493"/>
    <s v="95493"/>
    <x v="3"/>
    <s v="Iep"/>
    <m/>
    <n v="96"/>
    <n v="24"/>
    <n v="58.982399999999998"/>
    <m/>
    <m/>
    <m/>
    <s v="60 - 70"/>
    <s v="Gras"/>
    <x v="1"/>
    <s v="Redelijk"/>
    <s v="Nee"/>
    <s v="kabel hart kluit"/>
    <s v="alleen in projec"/>
    <m/>
    <m/>
    <n v="136044.54100000099"/>
    <n v="453248.37699999998"/>
    <s v="59"/>
    <s v="&gt;15 jaar"/>
    <m/>
    <m/>
    <d v="2022-08-02T07:20:20"/>
    <s v="r.thijssen"/>
    <d v="2022-08-04T07:55:34"/>
    <s v="r.geerts@terranostra.nu"/>
    <s v="18 -24 m"/>
    <s v="Ja"/>
    <s v="Ja"/>
    <s v="Ja"/>
    <s v="Ja"/>
    <s v="Nee"/>
    <s v="Ja"/>
    <s v="Nee"/>
    <m/>
    <m/>
    <s v="Nee"/>
    <m/>
    <s v="Ja"/>
  </r>
  <r>
    <n v="1790"/>
    <s v="95494"/>
    <s v="95494"/>
    <x v="3"/>
    <s v="Iep"/>
    <m/>
    <n v="75"/>
    <n v="20"/>
    <n v="36"/>
    <m/>
    <m/>
    <m/>
    <s v="50 - 60"/>
    <s v="Gras"/>
    <x v="1"/>
    <s v="Redelijk"/>
    <s v="Nee"/>
    <s v="kabel hart kluit"/>
    <s v="alleen in projec"/>
    <m/>
    <m/>
    <n v="136032.44099999999"/>
    <n v="453246.58800000302"/>
    <s v="60"/>
    <s v="&gt;15 jaar"/>
    <m/>
    <m/>
    <d v="2022-08-02T07:20:20"/>
    <s v="r.thijssen"/>
    <d v="2022-08-04T07:55:34"/>
    <s v="r.geerts@terranostra.nu"/>
    <s v="15 -18 m"/>
    <s v="Ja"/>
    <s v="Ja"/>
    <s v="Ja"/>
    <s v="Ja"/>
    <s v="Nee"/>
    <s v="Ja"/>
    <s v="Nee"/>
    <m/>
    <m/>
    <s v="Nee"/>
    <m/>
    <s v="Ja"/>
  </r>
  <r>
    <n v="1791"/>
    <s v="95495"/>
    <s v="95495"/>
    <x v="3"/>
    <s v="Iep"/>
    <m/>
    <n v="65"/>
    <n v="20"/>
    <n v="27.04"/>
    <m/>
    <m/>
    <m/>
    <s v="50 - 60"/>
    <s v="Gras"/>
    <x v="1"/>
    <s v="Redelijk"/>
    <s v="Nee"/>
    <s v="kabel hart kluit"/>
    <s v="alleen in projec"/>
    <m/>
    <m/>
    <n v="136020.41200000001"/>
    <n v="453244.88200000301"/>
    <s v="61"/>
    <s v="&gt;15 jaar"/>
    <m/>
    <m/>
    <d v="2022-08-02T07:20:20"/>
    <s v="r.thijssen"/>
    <d v="2022-08-04T07:55:34"/>
    <s v="r.geerts@terranostra.nu"/>
    <s v="15 -18 m"/>
    <s v="Ja"/>
    <s v="Ja"/>
    <s v="Ja"/>
    <s v="Ja"/>
    <s v="Nee"/>
    <s v="Ja"/>
    <s v="Nee"/>
    <m/>
    <m/>
    <s v="Nee"/>
    <m/>
    <s v="Ja"/>
  </r>
  <r>
    <n v="1792"/>
    <s v="95496"/>
    <s v="95496"/>
    <x v="3"/>
    <s v="Iep"/>
    <m/>
    <n v="78"/>
    <n v="20"/>
    <n v="38.937600000000003"/>
    <m/>
    <m/>
    <m/>
    <s v="50 - 60"/>
    <s v="Gras"/>
    <x v="1"/>
    <s v="Redelijk"/>
    <s v="Nee"/>
    <s v="kabel hart kluit"/>
    <s v="Plakoksel"/>
    <s v="alleen in project"/>
    <m/>
    <n v="135995.025000002"/>
    <n v="453241.06700000202"/>
    <s v="62"/>
    <s v="&gt;15 jaar"/>
    <s v="Plakoksel en kroonverankering. Lijkt strak te staan. N-o uitvoeren 3 maanden"/>
    <m/>
    <d v="2022-08-02T07:20:20"/>
    <s v="r.thijssen"/>
    <d v="2022-08-04T07:55:34"/>
    <s v="r.geerts@terranostra.nu"/>
    <s v="15 -18 m"/>
    <s v="Ja"/>
    <s v="Ja"/>
    <s v="Ja"/>
    <s v="Ja"/>
    <s v="Nee"/>
    <s v="Ja"/>
    <s v="Nee"/>
    <m/>
    <m/>
    <s v="Nee"/>
    <m/>
    <s v="Ja"/>
  </r>
  <r>
    <n v="1793"/>
    <s v="95497"/>
    <s v="95497"/>
    <x v="3"/>
    <s v="Iep"/>
    <m/>
    <n v="84"/>
    <n v="24"/>
    <n v="45.1584"/>
    <m/>
    <m/>
    <m/>
    <s v="50 - 60"/>
    <s v="Gras"/>
    <x v="1"/>
    <s v="Redelijk"/>
    <s v="Nee"/>
    <s v="Kabel te ver in kluit"/>
    <s v="alleen in projec"/>
    <m/>
    <m/>
    <n v="135981.158"/>
    <n v="453239.014000002"/>
    <s v="63"/>
    <s v="&gt;15 jaar"/>
    <s v="H 19,5"/>
    <m/>
    <d v="2022-08-02T07:20:20"/>
    <s v="r.thijssen"/>
    <d v="2022-08-04T07:55:34"/>
    <s v="r.geerts@terranostra.nu"/>
    <s v="18 -24 m"/>
    <s v="Ja"/>
    <s v="Ja"/>
    <s v="Ja"/>
    <s v="Ja"/>
    <s v="Nee"/>
    <s v="Ja"/>
    <s v="Nee"/>
    <m/>
    <m/>
    <s v="Nee"/>
    <m/>
    <s v="Ja"/>
  </r>
  <r>
    <n v="1794"/>
    <s v="95498"/>
    <s v="95498"/>
    <x v="3"/>
    <s v="Iep"/>
    <m/>
    <n v="70"/>
    <n v="18"/>
    <n v="31.36"/>
    <m/>
    <m/>
    <m/>
    <s v="50 - 60"/>
    <s v="Gras"/>
    <x v="4"/>
    <s v="Redelijk"/>
    <s v="Nee"/>
    <s v="Conditie"/>
    <s v="Kabel in hart k"/>
    <s v="alleen in project"/>
    <m/>
    <n v="135952.30200000099"/>
    <n v="453234.764000002"/>
    <s v="64"/>
    <s v="&gt;15 jaar"/>
    <m/>
    <m/>
    <d v="2022-08-02T07:20:20"/>
    <s v="r.thijssen"/>
    <d v="2022-08-04T08:29:53"/>
    <s v="r.geerts@terranostra.nu"/>
    <s v="15 -18 m"/>
    <s v="Ja"/>
    <s v="Nee"/>
    <s v="Ja"/>
    <s v="Ja"/>
    <s v="Nee"/>
    <s v="Ja"/>
    <s v="Nee"/>
    <m/>
    <m/>
    <s v="Nee"/>
    <m/>
    <s v="Ja"/>
  </r>
  <r>
    <n v="1795"/>
    <s v="95499"/>
    <s v="95499"/>
    <x v="3"/>
    <s v="Iep"/>
    <m/>
    <n v="63"/>
    <n v="20"/>
    <n v="25.401599999999998"/>
    <m/>
    <m/>
    <m/>
    <s v="50 - 60"/>
    <s v="Gras"/>
    <x v="4"/>
    <s v="Redelijk"/>
    <s v="Nee"/>
    <s v="Conditie"/>
    <s v="Kabel te ver in"/>
    <s v="alleen in project"/>
    <m/>
    <n v="135936.46400000199"/>
    <n v="453232.17900000099"/>
    <s v="65"/>
    <s v="&gt;15 jaar"/>
    <m/>
    <m/>
    <d v="2022-08-02T07:20:20"/>
    <s v="r.thijssen"/>
    <d v="2022-08-04T08:29:53"/>
    <s v="r.geerts@terranostra.nu"/>
    <s v="12 -15 m"/>
    <s v="Ja"/>
    <s v="Nee"/>
    <s v="Ja"/>
    <s v="Ja"/>
    <s v="Nee"/>
    <s v="Ja"/>
    <s v="Nee"/>
    <m/>
    <m/>
    <s v="Nee"/>
    <m/>
    <s v="Ja"/>
  </r>
  <r>
    <n v="1796"/>
    <s v="95500"/>
    <s v="95500"/>
    <x v="3"/>
    <s v="Iep"/>
    <m/>
    <n v="62"/>
    <n v="16"/>
    <n v="24.601600000000001"/>
    <m/>
    <m/>
    <m/>
    <s v="50 - 60"/>
    <s v="Gras"/>
    <x v="4"/>
    <s v="Redelijk"/>
    <s v="Nee"/>
    <s v="Conditie"/>
    <s v="Lichte kroonster"/>
    <s v="alleen in project"/>
    <s v="kabel hart kluit"/>
    <n v="135923.74100000001"/>
    <n v="453230.29900000198"/>
    <s v="66"/>
    <s v="&gt;15 jaar"/>
    <m/>
    <m/>
    <d v="2022-08-02T07:20:20"/>
    <s v="r.thijssen"/>
    <d v="2022-08-04T08:29:53"/>
    <s v="r.geerts@terranostra.nu"/>
    <s v="12 -15 m"/>
    <s v="Ja"/>
    <s v="Nee"/>
    <s v="Ja"/>
    <s v="Ja"/>
    <s v="Nee"/>
    <s v="Ja"/>
    <s v="Nee"/>
    <m/>
    <m/>
    <s v="Nee"/>
    <m/>
    <s v="Ja"/>
  </r>
  <r>
    <n v="1797"/>
    <s v="95501"/>
    <s v="95501"/>
    <x v="3"/>
    <s v="Iep"/>
    <m/>
    <n v="75"/>
    <n v="20"/>
    <n v="36"/>
    <m/>
    <m/>
    <m/>
    <s v="50 - 60"/>
    <s v="Gras"/>
    <x v="1"/>
    <s v="Redelijk"/>
    <s v="Nee"/>
    <s v="Kabel te ver in kluit"/>
    <s v="alleen in projec"/>
    <m/>
    <m/>
    <n v="135910.47200000301"/>
    <n v="453228.275000002"/>
    <s v="67"/>
    <s v="&gt;15 jaar"/>
    <m/>
    <m/>
    <d v="2022-08-02T07:20:20"/>
    <s v="r.thijssen"/>
    <d v="2022-08-04T07:55:34"/>
    <s v="r.geerts@terranostra.nu"/>
    <s v="12 -15 m"/>
    <s v="Ja"/>
    <s v="Ja"/>
    <s v="Ja"/>
    <s v="Ja"/>
    <s v="Nee"/>
    <s v="Ja"/>
    <s v="Nee"/>
    <m/>
    <m/>
    <s v="Nee"/>
    <m/>
    <s v="Ja"/>
  </r>
  <r>
    <n v="1798"/>
    <s v="95502"/>
    <s v="95502"/>
    <x v="3"/>
    <s v="Iep"/>
    <m/>
    <n v="62"/>
    <n v="16"/>
    <n v="24.601600000000001"/>
    <m/>
    <m/>
    <m/>
    <s v="50 - 60"/>
    <s v="Gras"/>
    <x v="4"/>
    <s v="Redelijk"/>
    <s v="Nee"/>
    <s v="Conditie"/>
    <s v="alleen in projec"/>
    <s v="Mogelijk IPZ"/>
    <m/>
    <n v="135898.354000002"/>
    <n v="453226.66600000102"/>
    <s v="68"/>
    <s v="&gt;15 jaar"/>
    <s v="Vermoeden IPZ. Sterke vermindering bladbezetting echter geen uitvlieg gaten"/>
    <m/>
    <d v="2022-08-02T07:20:20"/>
    <s v="r.thijssen"/>
    <d v="2022-08-04T08:29:53"/>
    <s v="r.geerts@terranostra.nu"/>
    <s v="12 -15 m"/>
    <s v="Ja"/>
    <s v="Nee"/>
    <s v="Ja"/>
    <s v="Ja"/>
    <s v="Nee"/>
    <s v="Ja"/>
    <s v="Nee"/>
    <m/>
    <m/>
    <s v="Nee"/>
    <m/>
    <s v="Ja"/>
  </r>
  <r>
    <n v="1799"/>
    <s v="95504"/>
    <s v="95504"/>
    <x v="4"/>
    <s v="Gewone esdoorn"/>
    <m/>
    <n v="33"/>
    <n v="8"/>
    <n v="6.9695999999999998"/>
    <m/>
    <m/>
    <m/>
    <s v="30 - 40"/>
    <s v="Gras"/>
    <x v="5"/>
    <s v="Matig"/>
    <s v="Nee"/>
    <s v="Conditie onvoldoende"/>
    <s v="kabel hart kluit"/>
    <m/>
    <m/>
    <n v="135864.32500000301"/>
    <n v="453218.53499999997"/>
    <s v="69"/>
    <s v="5-10 jaar"/>
    <s v="Kroonsterfte"/>
    <m/>
    <d v="2022-08-02T07:20:20"/>
    <s v="r.thijssen"/>
    <d v="2022-08-04T08:30:30"/>
    <s v="r.geerts@terranostra.nu"/>
    <s v="6 - 9 m"/>
    <s v="Ja"/>
    <s v="Nee"/>
    <s v="Ja"/>
    <s v="Ja"/>
    <s v="Nee"/>
    <s v="Ja"/>
    <s v="Ja"/>
    <m/>
    <m/>
    <s v="Ja"/>
    <s v="Riolering zuidzijde handhaven en volschuimen."/>
    <s v="Ja"/>
  </r>
  <r>
    <n v="1800"/>
    <s v="95506"/>
    <s v="95506"/>
    <x v="4"/>
    <s v="Gewone esdoorn"/>
    <m/>
    <n v="40"/>
    <n v="10"/>
    <n v="10.24"/>
    <m/>
    <m/>
    <m/>
    <s v="30 - 40"/>
    <s v="Gras"/>
    <x v="4"/>
    <s v="Matig"/>
    <s v="Nee"/>
    <s v="Conditie"/>
    <m/>
    <m/>
    <m/>
    <n v="135852.30000000101"/>
    <n v="453227.34800000099"/>
    <s v="70"/>
    <s v="10-15 jaar"/>
    <s v="Op 3M+mv ingerotte snwond."/>
    <m/>
    <d v="2022-08-02T07:20:20"/>
    <s v="r.thijssen"/>
    <d v="2022-08-04T08:29:53"/>
    <s v="r.geerts@terranostra.nu"/>
    <s v="6 - 9 m"/>
    <s v="Ja"/>
    <s v="Nee"/>
    <s v="Ja"/>
    <s v="Ja"/>
    <s v="Ja"/>
    <s v="Ja"/>
    <s v="Nee"/>
    <m/>
    <m/>
    <s v="Nee"/>
    <m/>
    <s v="Ja"/>
  </r>
  <r>
    <n v="1801"/>
    <s v="95507"/>
    <s v="95507"/>
    <x v="4"/>
    <s v="Gewone esdoorn"/>
    <m/>
    <n v="13"/>
    <n v="4"/>
    <n v="1.0815999999999999"/>
    <m/>
    <m/>
    <m/>
    <s v="10 - 20"/>
    <s v="Gras"/>
    <x v="4"/>
    <s v="Matig"/>
    <s v="Nee"/>
    <s v="Conditie"/>
    <s v="kabels buiten kl"/>
    <m/>
    <m/>
    <n v="135846.54500000199"/>
    <n v="453231.72100000101"/>
    <s v="71"/>
    <s v="10-15 jaar"/>
    <m/>
    <m/>
    <d v="2022-08-02T07:20:20"/>
    <s v="r.thijssen"/>
    <d v="2022-08-04T08:29:53"/>
    <s v="r.geerts@terranostra.nu"/>
    <s v="0 - 6 m"/>
    <s v="Ja"/>
    <s v="Nee"/>
    <s v="Ja"/>
    <s v="Ja"/>
    <s v="Ja"/>
    <s v="Ja"/>
    <s v="Ja"/>
    <m/>
    <m/>
    <s v="Nee"/>
    <m/>
    <s v="Ja"/>
  </r>
  <r>
    <n v="1802"/>
    <s v="95508"/>
    <s v="95508"/>
    <x v="4"/>
    <s v="Gewone esdoorn"/>
    <m/>
    <n v="47"/>
    <n v="8"/>
    <n v="14.137600000000001"/>
    <m/>
    <m/>
    <m/>
    <s v="30 - 40"/>
    <s v="Gras"/>
    <x v="5"/>
    <s v="Matig"/>
    <s v="Nee"/>
    <s v="Conditie"/>
    <m/>
    <m/>
    <m/>
    <n v="135840.43600000101"/>
    <n v="453235.82200000098"/>
    <s v="72"/>
    <s v="5-10 jaar"/>
    <m/>
    <m/>
    <d v="2022-08-02T07:20:20"/>
    <s v="r.thijssen"/>
    <d v="2022-08-04T08:30:30"/>
    <s v="r.geerts@terranostra.nu"/>
    <s v="9 -12 m"/>
    <s v="Ja"/>
    <s v="Nee"/>
    <s v="Ja"/>
    <s v="Ja"/>
    <s v="Nee"/>
    <s v="Ja"/>
    <s v="Ja"/>
    <m/>
    <m/>
    <s v="Nee"/>
    <m/>
    <s v="Ja"/>
  </r>
  <r>
    <n v="1804"/>
    <s v="95534"/>
    <n v="95534"/>
    <x v="26"/>
    <s v="Witte paardenkastanje Baumannii"/>
    <m/>
    <n v="46"/>
    <n v="13"/>
    <n v="13.542400000000001"/>
    <m/>
    <m/>
    <m/>
    <s v="40 - 50"/>
    <s v="Gras"/>
    <x v="4"/>
    <s v="Matig"/>
    <s v="Nee"/>
    <s v="Conditie"/>
    <s v="bloedingsziekte"/>
    <s v="Plantverband"/>
    <m/>
    <n v="135838.125"/>
    <n v="453196.96100000298"/>
    <s v="74"/>
    <s v="10-15 jaar"/>
    <m/>
    <m/>
    <d v="2022-08-02T07:20:20"/>
    <s v="r.thijssen"/>
    <d v="2022-08-04T08:29:53"/>
    <s v="r.geerts@terranostra.nu"/>
    <s v="9 -12 m"/>
    <s v="Ja"/>
    <s v="Nee"/>
    <s v="Nee"/>
    <s v="Ja"/>
    <s v="Ja"/>
    <s v="Ja"/>
    <s v="Nee"/>
    <m/>
    <m/>
    <s v="Nee"/>
    <m/>
    <s v="Ja"/>
  </r>
  <r>
    <n v="1805"/>
    <s v="95536"/>
    <s v="95536"/>
    <x v="26"/>
    <s v="Witte paardenkastanje Baumannii"/>
    <m/>
    <n v="44"/>
    <n v="9"/>
    <n v="12.3904"/>
    <m/>
    <m/>
    <m/>
    <s v="40 - 50"/>
    <s v="Gras"/>
    <x v="4"/>
    <s v="Matig"/>
    <s v="Nee"/>
    <s v="Conditie"/>
    <s v="bloedingsziekte"/>
    <s v="Plantverband"/>
    <m/>
    <n v="135825.625"/>
    <n v="453199.82100000198"/>
    <s v="75"/>
    <s v="5-10 jaar"/>
    <m/>
    <m/>
    <d v="2022-08-02T07:20:20"/>
    <s v="r.thijssen"/>
    <d v="2022-08-04T08:29:53"/>
    <s v="r.geerts@terranostra.nu"/>
    <s v="12 -15 m"/>
    <s v="Ja"/>
    <s v="Nee"/>
    <s v="Nee"/>
    <s v="Ja"/>
    <s v="Ja"/>
    <s v="Ja"/>
    <s v="Nee"/>
    <m/>
    <m/>
    <s v="Nee"/>
    <m/>
    <s v="Ja"/>
  </r>
  <r>
    <n v="1806"/>
    <s v="95537"/>
    <s v="95537"/>
    <x v="26"/>
    <s v="Witte paardenkastanje Baumannii"/>
    <m/>
    <n v="46"/>
    <n v="10"/>
    <n v="13.542400000000001"/>
    <m/>
    <m/>
    <m/>
    <s v="40 - 50"/>
    <s v="Gras"/>
    <x v="4"/>
    <s v="Matig"/>
    <s v="Nee"/>
    <s v="Conditie"/>
    <s v="bloedingsziekte"/>
    <s v="Plantverband"/>
    <m/>
    <n v="135820.715"/>
    <n v="453200.99099999998"/>
    <s v="76"/>
    <s v="10-15 jaar"/>
    <m/>
    <m/>
    <d v="2022-08-02T07:20:20"/>
    <s v="r.thijssen"/>
    <d v="2022-08-04T08:29:53"/>
    <s v="r.geerts@terranostra.nu"/>
    <s v="9 -12 m"/>
    <s v="Ja"/>
    <s v="Nee"/>
    <s v="Nee"/>
    <s v="Ja"/>
    <s v="Ja"/>
    <s v="Ja"/>
    <s v="Nee"/>
    <m/>
    <m/>
    <s v="Nee"/>
    <m/>
    <s v="Ja"/>
  </r>
  <r>
    <n v="1807"/>
    <s v="95538"/>
    <s v="95538"/>
    <x v="26"/>
    <s v="Witte paardenkastanje Baumannii"/>
    <m/>
    <n v="41"/>
    <n v="11"/>
    <n v="10.7584"/>
    <m/>
    <m/>
    <m/>
    <s v="40 - 50"/>
    <s v="Gras"/>
    <x v="4"/>
    <s v="Matig"/>
    <s v="Nee"/>
    <s v="Conditie"/>
    <s v="bloedingsziekte"/>
    <s v="Plantverband"/>
    <m/>
    <n v="135829.375"/>
    <n v="453203.57100000198"/>
    <s v="77"/>
    <s v="10-15 jaar"/>
    <m/>
    <m/>
    <d v="2022-08-02T07:20:20"/>
    <s v="r.thijssen"/>
    <d v="2022-08-05T14:40:18"/>
    <s v="r.geerts@terranostra.nu"/>
    <s v="9 -12 m"/>
    <s v="Ja"/>
    <s v="Nee"/>
    <s v="Nee"/>
    <s v="Ja"/>
    <s v="Ja"/>
    <s v="Ja"/>
    <s v="Nee"/>
    <m/>
    <m/>
    <s v="Nee"/>
    <m/>
    <s v="Ja"/>
  </r>
  <r>
    <n v="1808"/>
    <s v="95539"/>
    <s v="95539"/>
    <x v="26"/>
    <s v="Witte paardenkastanje Baumannii"/>
    <m/>
    <n v="43"/>
    <n v="9"/>
    <n v="11.833600000000001"/>
    <m/>
    <m/>
    <m/>
    <s v="40 - 50"/>
    <s v="Gras"/>
    <x v="4"/>
    <s v="Matig"/>
    <s v="Nee"/>
    <s v="Conditie"/>
    <s v="bloedingsziekte"/>
    <s v="Plantverband"/>
    <m/>
    <n v="135821.89500000299"/>
    <n v="453208.04100000102"/>
    <s v="78"/>
    <s v="5-10 jaar"/>
    <m/>
    <m/>
    <d v="2022-08-02T07:20:20"/>
    <s v="r.thijssen"/>
    <d v="2022-08-04T08:29:53"/>
    <s v="r.geerts@terranostra.nu"/>
    <s v="12 -15 m"/>
    <s v="Ja"/>
    <s v="Nee"/>
    <s v="Nee"/>
    <s v="Ja"/>
    <s v="Ja"/>
    <s v="Ja"/>
    <s v="Nee"/>
    <m/>
    <m/>
    <s v="Nee"/>
    <m/>
    <s v="Ja"/>
  </r>
  <r>
    <n v="1809"/>
    <s v="95540"/>
    <s v="95540"/>
    <x v="26"/>
    <s v="Witte paardenkastanje Baumannii"/>
    <m/>
    <n v="47"/>
    <n v="10"/>
    <n v="14.137600000000001"/>
    <m/>
    <m/>
    <m/>
    <s v="40 - 50"/>
    <s v="Gras"/>
    <x v="4"/>
    <s v="Matig"/>
    <s v="Nee"/>
    <s v="Conditie"/>
    <s v="bloedingsziekte"/>
    <s v="Plantverband"/>
    <m/>
    <n v="135816.83500000101"/>
    <n v="453207.98100000201"/>
    <s v="79"/>
    <s v="5-10 jaar"/>
    <m/>
    <m/>
    <d v="2022-08-02T07:20:20"/>
    <s v="r.thijssen"/>
    <d v="2022-08-04T08:29:53"/>
    <s v="r.geerts@terranostra.nu"/>
    <s v="15 -18 m"/>
    <s v="Ja"/>
    <s v="Nee"/>
    <s v="Nee"/>
    <s v="Ja"/>
    <s v="Ja"/>
    <s v="Ja"/>
    <s v="Nee"/>
    <m/>
    <m/>
    <s v="Nee"/>
    <m/>
    <s v="Ja"/>
  </r>
  <r>
    <n v="1810"/>
    <s v="95541"/>
    <s v="95541"/>
    <x v="26"/>
    <s v="Witte paardenkastanje Baumannii"/>
    <m/>
    <n v="63"/>
    <n v="14"/>
    <n v="25.401599999999998"/>
    <m/>
    <m/>
    <m/>
    <s v="40 - 50"/>
    <s v="Gras"/>
    <x v="4"/>
    <s v="Matig"/>
    <s v="Nee"/>
    <s v="Conditie"/>
    <s v="bloedingsziekte"/>
    <s v="Plantverband"/>
    <m/>
    <n v="135830.365000002"/>
    <n v="453209.95100000099"/>
    <s v="80"/>
    <s v="5-10 jaar"/>
    <m/>
    <m/>
    <d v="2022-08-02T07:20:20"/>
    <s v="r.thijssen"/>
    <d v="2022-08-04T08:29:53"/>
    <s v="r.geerts@terranostra.nu"/>
    <s v="9 -12 m"/>
    <s v="Ja"/>
    <s v="Nee"/>
    <s v="Nee"/>
    <s v="Ja"/>
    <s v="Ja"/>
    <s v="Ja"/>
    <s v="Nee"/>
    <m/>
    <m/>
    <s v="Nee"/>
    <m/>
    <s v="Ja"/>
  </r>
  <r>
    <n v="1811"/>
    <s v="95542"/>
    <s v="95542"/>
    <x v="26"/>
    <s v="Witte paardenkastanje Baumannii"/>
    <m/>
    <n v="62"/>
    <n v="12"/>
    <n v="24.601600000000001"/>
    <m/>
    <m/>
    <m/>
    <s v="40 - 50"/>
    <s v="Gras"/>
    <x v="4"/>
    <s v="Matig"/>
    <s v="Nee"/>
    <s v="Conditie"/>
    <s v="bloedingsziekte"/>
    <s v="Plantverband"/>
    <m/>
    <n v="135820.225000001"/>
    <n v="453213.12100000301"/>
    <s v="81"/>
    <s v="10-15 jaar"/>
    <m/>
    <m/>
    <d v="2022-08-02T07:20:20"/>
    <s v="r.thijssen"/>
    <d v="2022-08-05T14:40:18"/>
    <s v="r.geerts@terranostra.nu"/>
    <s v="9 -12 m"/>
    <s v="Ja"/>
    <s v="Nee"/>
    <s v="Nee"/>
    <s v="Ja"/>
    <s v="Ja"/>
    <s v="Ja"/>
    <s v="Nee"/>
    <m/>
    <m/>
    <s v="Nee"/>
    <m/>
    <s v="Ja"/>
  </r>
  <r>
    <n v="1812"/>
    <s v="95883"/>
    <s v="95883"/>
    <x v="3"/>
    <s v="Iep"/>
    <m/>
    <n v="51"/>
    <n v="14"/>
    <n v="16.6464"/>
    <m/>
    <m/>
    <m/>
    <s v="50 - 60"/>
    <s v="Gras"/>
    <x v="1"/>
    <s v="Redelijk"/>
    <s v="Nee"/>
    <s v="Riool in hart kluit"/>
    <s v="alleen in projec"/>
    <m/>
    <m/>
    <n v="135852.49799999999"/>
    <n v="453240.70400000003"/>
    <s v="82"/>
    <s v="&gt;15 jaar"/>
    <m/>
    <m/>
    <d v="2022-08-02T07:20:20"/>
    <s v="r.thijssen"/>
    <d v="2022-08-05T14:40:43"/>
    <s v="r.geerts@terranostra.nu"/>
    <s v="15 -18 m"/>
    <s v="Ja"/>
    <s v="Ja"/>
    <s v="Ja"/>
    <s v="Ja"/>
    <s v="Nee"/>
    <s v="Ja"/>
    <s v="Nee"/>
    <m/>
    <m/>
    <s v="Nee"/>
    <m/>
    <s v="Ja"/>
  </r>
  <r>
    <m/>
    <s v="519519"/>
    <m/>
    <x v="9"/>
    <m/>
    <m/>
    <m/>
    <m/>
    <m/>
    <m/>
    <m/>
    <m/>
    <m/>
    <m/>
    <x v="2"/>
    <m/>
    <m/>
    <m/>
    <m/>
    <m/>
    <m/>
    <n v="135738.50200000001"/>
    <n v="453762.62200000102"/>
    <m/>
    <m/>
    <m/>
    <m/>
    <d v="2022-08-02T07:20:20"/>
    <s v="r.thijssen"/>
    <d v="2022-08-03T09:51:04"/>
    <s v="r.thijssen"/>
    <m/>
    <m/>
    <m/>
    <m/>
    <m/>
    <m/>
    <m/>
    <m/>
    <m/>
    <m/>
    <m/>
    <m/>
    <m/>
  </r>
  <r>
    <m/>
    <s v="519520"/>
    <m/>
    <x v="9"/>
    <m/>
    <m/>
    <m/>
    <m/>
    <m/>
    <m/>
    <m/>
    <m/>
    <m/>
    <m/>
    <x v="2"/>
    <m/>
    <m/>
    <m/>
    <m/>
    <m/>
    <m/>
    <n v="135740.562000003"/>
    <n v="453771.82"/>
    <m/>
    <m/>
    <m/>
    <m/>
    <d v="2022-08-02T07:20:20"/>
    <s v="r.thijssen"/>
    <d v="2022-08-03T09:51:04"/>
    <s v="r.thijssen"/>
    <m/>
    <m/>
    <m/>
    <m/>
    <m/>
    <m/>
    <m/>
    <m/>
    <m/>
    <m/>
    <m/>
    <m/>
    <m/>
  </r>
  <r>
    <m/>
    <s v="519521"/>
    <m/>
    <x v="9"/>
    <m/>
    <m/>
    <m/>
    <m/>
    <m/>
    <m/>
    <m/>
    <m/>
    <m/>
    <m/>
    <x v="2"/>
    <m/>
    <m/>
    <m/>
    <m/>
    <m/>
    <m/>
    <n v="135735.79900000201"/>
    <n v="453779.92400000198"/>
    <m/>
    <m/>
    <m/>
    <s v="Ja"/>
    <d v="2022-08-02T07:20:20"/>
    <s v="r.thijssen"/>
    <d v="2022-08-03T09:51:04"/>
    <s v="r.thijssen"/>
    <m/>
    <m/>
    <m/>
    <m/>
    <m/>
    <m/>
    <m/>
    <m/>
    <m/>
    <m/>
    <m/>
    <m/>
    <m/>
  </r>
  <r>
    <m/>
    <s v="519522"/>
    <m/>
    <x v="9"/>
    <m/>
    <m/>
    <m/>
    <m/>
    <m/>
    <m/>
    <m/>
    <m/>
    <m/>
    <m/>
    <x v="2"/>
    <m/>
    <m/>
    <m/>
    <m/>
    <m/>
    <m/>
    <n v="135737.891000003"/>
    <n v="453788.95000000298"/>
    <m/>
    <m/>
    <m/>
    <s v="Ja"/>
    <d v="2022-08-02T07:20:20"/>
    <s v="r.thijssen"/>
    <d v="2022-08-03T09:51:04"/>
    <s v="r.thijssen"/>
    <m/>
    <m/>
    <m/>
    <m/>
    <m/>
    <m/>
    <m/>
    <m/>
    <m/>
    <m/>
    <m/>
    <m/>
    <m/>
  </r>
  <r>
    <m/>
    <s v="519523"/>
    <m/>
    <x v="9"/>
    <m/>
    <m/>
    <m/>
    <m/>
    <m/>
    <m/>
    <m/>
    <m/>
    <m/>
    <m/>
    <x v="2"/>
    <m/>
    <m/>
    <m/>
    <m/>
    <m/>
    <m/>
    <n v="135733.33900000199"/>
    <n v="453796.67800000298"/>
    <m/>
    <m/>
    <m/>
    <s v="Ja"/>
    <d v="2022-08-02T07:20:20"/>
    <s v="r.thijssen"/>
    <d v="2022-08-03T09:51:04"/>
    <s v="r.thijssen"/>
    <m/>
    <m/>
    <m/>
    <m/>
    <m/>
    <m/>
    <m/>
    <m/>
    <m/>
    <m/>
    <m/>
    <m/>
    <m/>
  </r>
  <r>
    <m/>
    <s v="519524"/>
    <m/>
    <x v="9"/>
    <m/>
    <m/>
    <m/>
    <m/>
    <m/>
    <m/>
    <m/>
    <m/>
    <m/>
    <m/>
    <x v="2"/>
    <m/>
    <m/>
    <m/>
    <m/>
    <m/>
    <m/>
    <n v="135735.28400000199"/>
    <n v="453806.29599999997"/>
    <m/>
    <m/>
    <m/>
    <m/>
    <d v="2022-08-02T07:20:20"/>
    <s v="r.thijssen"/>
    <d v="2022-08-03T09:51:04"/>
    <s v="r.thijssen"/>
    <m/>
    <m/>
    <m/>
    <m/>
    <m/>
    <m/>
    <m/>
    <m/>
    <m/>
    <m/>
    <m/>
    <m/>
    <m/>
  </r>
  <r>
    <m/>
    <s v="519525"/>
    <m/>
    <x v="9"/>
    <m/>
    <m/>
    <m/>
    <m/>
    <m/>
    <m/>
    <m/>
    <m/>
    <m/>
    <m/>
    <x v="2"/>
    <m/>
    <m/>
    <m/>
    <m/>
    <m/>
    <m/>
    <n v="135730.49799999999"/>
    <n v="453814.35400000197"/>
    <m/>
    <m/>
    <m/>
    <m/>
    <d v="2022-08-02T07:20:20"/>
    <s v="r.thijssen"/>
    <d v="2022-08-03T09:51:04"/>
    <s v="r.thijssen"/>
    <m/>
    <m/>
    <m/>
    <m/>
    <m/>
    <m/>
    <m/>
    <m/>
    <m/>
    <m/>
    <m/>
    <m/>
    <m/>
  </r>
  <r>
    <m/>
    <s v="519526"/>
    <m/>
    <x v="9"/>
    <m/>
    <m/>
    <m/>
    <m/>
    <m/>
    <m/>
    <m/>
    <m/>
    <m/>
    <m/>
    <x v="2"/>
    <m/>
    <m/>
    <m/>
    <m/>
    <m/>
    <m/>
    <n v="135732.51300000001"/>
    <n v="453823.59300000197"/>
    <m/>
    <m/>
    <m/>
    <m/>
    <d v="2022-08-02T07:20:20"/>
    <s v="r.thijssen"/>
    <d v="2022-08-03T09:51:04"/>
    <s v="r.thijssen"/>
    <m/>
    <m/>
    <m/>
    <m/>
    <m/>
    <m/>
    <m/>
    <m/>
    <m/>
    <m/>
    <m/>
    <m/>
    <m/>
  </r>
  <r>
    <m/>
    <s v="519527"/>
    <m/>
    <x v="9"/>
    <m/>
    <m/>
    <m/>
    <m/>
    <m/>
    <m/>
    <m/>
    <m/>
    <m/>
    <m/>
    <x v="2"/>
    <m/>
    <m/>
    <m/>
    <m/>
    <m/>
    <m/>
    <n v="135727.98699999999"/>
    <n v="453831.64100000297"/>
    <m/>
    <m/>
    <m/>
    <m/>
    <d v="2022-08-02T07:20:20"/>
    <s v="r.thijssen"/>
    <d v="2022-08-03T09:51:04"/>
    <s v="r.thijssen"/>
    <m/>
    <m/>
    <m/>
    <m/>
    <m/>
    <m/>
    <m/>
    <m/>
    <m/>
    <m/>
    <m/>
    <m/>
    <m/>
  </r>
  <r>
    <m/>
    <s v="519528"/>
    <m/>
    <x v="9"/>
    <m/>
    <m/>
    <m/>
    <m/>
    <m/>
    <m/>
    <m/>
    <m/>
    <m/>
    <m/>
    <x v="2"/>
    <m/>
    <m/>
    <m/>
    <m/>
    <m/>
    <m/>
    <n v="135729.83600000301"/>
    <n v="453840.83800000302"/>
    <m/>
    <m/>
    <m/>
    <m/>
    <d v="2022-08-02T07:20:20"/>
    <s v="r.thijssen"/>
    <d v="2022-08-03T09:51:04"/>
    <s v="r.thijssen"/>
    <m/>
    <m/>
    <m/>
    <m/>
    <m/>
    <m/>
    <m/>
    <m/>
    <m/>
    <m/>
    <m/>
    <m/>
    <m/>
  </r>
  <r>
    <m/>
    <s v="519529"/>
    <m/>
    <x v="9"/>
    <m/>
    <m/>
    <m/>
    <m/>
    <m/>
    <m/>
    <m/>
    <m/>
    <m/>
    <m/>
    <x v="2"/>
    <m/>
    <m/>
    <m/>
    <m/>
    <m/>
    <m/>
    <n v="135725.15500000099"/>
    <n v="453849.00500000297"/>
    <m/>
    <m/>
    <m/>
    <m/>
    <d v="2022-08-02T07:20:20"/>
    <s v="r.thijssen"/>
    <d v="2022-08-03T09:51:04"/>
    <s v="r.thijssen"/>
    <m/>
    <m/>
    <m/>
    <m/>
    <m/>
    <m/>
    <m/>
    <m/>
    <m/>
    <m/>
    <m/>
    <m/>
    <m/>
  </r>
  <r>
    <m/>
    <s v="519530"/>
    <m/>
    <x v="9"/>
    <m/>
    <m/>
    <m/>
    <m/>
    <m/>
    <m/>
    <m/>
    <m/>
    <m/>
    <m/>
    <x v="2"/>
    <m/>
    <m/>
    <m/>
    <m/>
    <m/>
    <m/>
    <n v="135727.24200000201"/>
    <n v="453858.18900000298"/>
    <m/>
    <m/>
    <m/>
    <m/>
    <d v="2022-08-02T07:20:20"/>
    <s v="r.thijssen"/>
    <d v="2022-08-03T09:51:04"/>
    <s v="r.thijssen"/>
    <m/>
    <m/>
    <m/>
    <m/>
    <m/>
    <m/>
    <m/>
    <m/>
    <m/>
    <m/>
    <m/>
    <m/>
    <m/>
  </r>
  <r>
    <m/>
    <s v="519531"/>
    <m/>
    <x v="9"/>
    <m/>
    <m/>
    <m/>
    <m/>
    <m/>
    <m/>
    <m/>
    <m/>
    <m/>
    <m/>
    <x v="2"/>
    <m/>
    <m/>
    <m/>
    <m/>
    <m/>
    <m/>
    <n v="135722.37000000101"/>
    <n v="453866.41800000099"/>
    <m/>
    <m/>
    <m/>
    <m/>
    <d v="2022-08-02T07:20:20"/>
    <s v="r.thijssen"/>
    <d v="2022-08-03T09:51:04"/>
    <s v="r.thijssen"/>
    <m/>
    <m/>
    <m/>
    <m/>
    <m/>
    <m/>
    <m/>
    <m/>
    <m/>
    <m/>
    <m/>
    <m/>
    <m/>
  </r>
  <r>
    <m/>
    <s v="519532"/>
    <m/>
    <x v="9"/>
    <m/>
    <m/>
    <m/>
    <m/>
    <m/>
    <m/>
    <m/>
    <m/>
    <m/>
    <m/>
    <x v="2"/>
    <m/>
    <m/>
    <m/>
    <m/>
    <m/>
    <m/>
    <n v="135724.52900000301"/>
    <n v="453875.47200000298"/>
    <m/>
    <m/>
    <m/>
    <m/>
    <d v="2022-08-02T07:20:20"/>
    <s v="r.thijssen"/>
    <d v="2022-08-03T09:51:04"/>
    <s v="r.thijssen"/>
    <m/>
    <m/>
    <m/>
    <m/>
    <m/>
    <m/>
    <m/>
    <m/>
    <m/>
    <m/>
    <m/>
    <m/>
    <m/>
  </r>
  <r>
    <m/>
    <s v="519533"/>
    <m/>
    <x v="9"/>
    <m/>
    <m/>
    <m/>
    <m/>
    <m/>
    <m/>
    <m/>
    <m/>
    <m/>
    <m/>
    <x v="2"/>
    <m/>
    <m/>
    <m/>
    <m/>
    <m/>
    <m/>
    <n v="135719.718000002"/>
    <n v="453883.69300000003"/>
    <m/>
    <m/>
    <m/>
    <m/>
    <d v="2022-08-02T07:20:20"/>
    <s v="r.thijssen"/>
    <d v="2022-08-03T09:51:04"/>
    <s v="r.thijssen"/>
    <m/>
    <m/>
    <m/>
    <m/>
    <m/>
    <m/>
    <m/>
    <m/>
    <m/>
    <m/>
    <m/>
    <m/>
    <m/>
  </r>
  <r>
    <m/>
    <s v="519534"/>
    <m/>
    <x v="9"/>
    <m/>
    <m/>
    <m/>
    <m/>
    <m/>
    <m/>
    <m/>
    <m/>
    <m/>
    <m/>
    <x v="2"/>
    <m/>
    <m/>
    <m/>
    <m/>
    <m/>
    <m/>
    <n v="135721.92400000201"/>
    <n v="453892.886"/>
    <m/>
    <m/>
    <m/>
    <m/>
    <d v="2022-08-02T07:20:20"/>
    <s v="r.thijssen"/>
    <d v="2022-08-03T09:51:04"/>
    <s v="r.thijssen"/>
    <m/>
    <m/>
    <m/>
    <m/>
    <m/>
    <m/>
    <m/>
    <m/>
    <m/>
    <m/>
    <m/>
    <m/>
    <m/>
  </r>
  <r>
    <m/>
    <s v="519535"/>
    <m/>
    <x v="9"/>
    <m/>
    <m/>
    <m/>
    <m/>
    <m/>
    <m/>
    <m/>
    <m/>
    <m/>
    <m/>
    <x v="2"/>
    <m/>
    <m/>
    <m/>
    <m/>
    <m/>
    <m/>
    <n v="135717.218000002"/>
    <n v="453901.28800000303"/>
    <m/>
    <m/>
    <m/>
    <m/>
    <d v="2022-08-02T07:20:20"/>
    <s v="r.thijssen"/>
    <d v="2022-08-03T09:51:04"/>
    <s v="r.thijssen"/>
    <m/>
    <m/>
    <m/>
    <m/>
    <m/>
    <m/>
    <m/>
    <m/>
    <m/>
    <m/>
    <m/>
    <m/>
    <m/>
  </r>
  <r>
    <m/>
    <s v="519536"/>
    <m/>
    <x v="9"/>
    <m/>
    <m/>
    <m/>
    <m/>
    <m/>
    <m/>
    <m/>
    <m/>
    <m/>
    <m/>
    <x v="2"/>
    <m/>
    <m/>
    <m/>
    <m/>
    <m/>
    <m/>
    <n v="135719.20200000299"/>
    <n v="453910.24000000203"/>
    <m/>
    <m/>
    <m/>
    <m/>
    <d v="2022-08-02T07:20:20"/>
    <s v="r.thijssen"/>
    <d v="2022-08-03T09:51:04"/>
    <s v="r.thijssen"/>
    <m/>
    <m/>
    <m/>
    <m/>
    <m/>
    <m/>
    <m/>
    <m/>
    <m/>
    <m/>
    <m/>
    <m/>
    <m/>
  </r>
  <r>
    <m/>
    <s v="519537"/>
    <m/>
    <x v="9"/>
    <m/>
    <m/>
    <m/>
    <m/>
    <m/>
    <m/>
    <m/>
    <m/>
    <m/>
    <m/>
    <x v="2"/>
    <m/>
    <m/>
    <m/>
    <m/>
    <m/>
    <m/>
    <n v="135714.266000003"/>
    <n v="453919.83900000202"/>
    <m/>
    <m/>
    <m/>
    <s v="Ja"/>
    <d v="2022-08-02T07:20:20"/>
    <s v="r.thijssen"/>
    <d v="2022-08-03T09:51:04"/>
    <s v="r.thijssen"/>
    <m/>
    <m/>
    <m/>
    <m/>
    <m/>
    <m/>
    <m/>
    <m/>
    <m/>
    <m/>
    <m/>
    <m/>
    <m/>
  </r>
  <r>
    <m/>
    <s v="519538"/>
    <m/>
    <x v="9"/>
    <m/>
    <m/>
    <m/>
    <m/>
    <m/>
    <m/>
    <m/>
    <m/>
    <m/>
    <m/>
    <x v="2"/>
    <m/>
    <m/>
    <m/>
    <m/>
    <m/>
    <m/>
    <n v="135716.43100000199"/>
    <n v="453927.48700000002"/>
    <m/>
    <m/>
    <m/>
    <s v="Ja"/>
    <d v="2022-08-02T07:20:20"/>
    <s v="r.thijssen"/>
    <d v="2022-08-03T09:51:04"/>
    <s v="r.thijssen"/>
    <m/>
    <m/>
    <m/>
    <m/>
    <m/>
    <m/>
    <m/>
    <m/>
    <m/>
    <m/>
    <m/>
    <m/>
    <m/>
  </r>
  <r>
    <m/>
    <s v="519539"/>
    <m/>
    <x v="9"/>
    <m/>
    <m/>
    <m/>
    <m/>
    <m/>
    <m/>
    <m/>
    <m/>
    <m/>
    <m/>
    <x v="2"/>
    <m/>
    <m/>
    <m/>
    <m/>
    <m/>
    <m/>
    <n v="135711.79100000099"/>
    <n v="453935.22400000301"/>
    <m/>
    <m/>
    <m/>
    <m/>
    <d v="2022-08-02T07:20:20"/>
    <s v="r.thijssen"/>
    <d v="2022-08-03T09:51:04"/>
    <s v="r.thijssen"/>
    <m/>
    <m/>
    <m/>
    <m/>
    <m/>
    <m/>
    <m/>
    <m/>
    <m/>
    <m/>
    <m/>
    <m/>
    <m/>
  </r>
  <r>
    <m/>
    <s v="519540"/>
    <m/>
    <x v="9"/>
    <m/>
    <m/>
    <m/>
    <m/>
    <m/>
    <m/>
    <m/>
    <m/>
    <m/>
    <m/>
    <x v="2"/>
    <m/>
    <m/>
    <m/>
    <m/>
    <m/>
    <m/>
    <n v="135713.70300000199"/>
    <n v="453944.709000003"/>
    <m/>
    <m/>
    <m/>
    <m/>
    <d v="2022-08-02T07:20:20"/>
    <s v="r.thijssen"/>
    <d v="2022-08-03T09:51:04"/>
    <s v="r.thijssen"/>
    <m/>
    <m/>
    <m/>
    <m/>
    <m/>
    <m/>
    <m/>
    <m/>
    <m/>
    <m/>
    <m/>
    <m/>
    <m/>
  </r>
  <r>
    <m/>
    <s v="519541"/>
    <m/>
    <x v="9"/>
    <m/>
    <m/>
    <m/>
    <m/>
    <m/>
    <m/>
    <m/>
    <m/>
    <m/>
    <m/>
    <x v="2"/>
    <m/>
    <m/>
    <m/>
    <m/>
    <m/>
    <m/>
    <n v="135709.114"/>
    <n v="453952.66600000102"/>
    <m/>
    <m/>
    <m/>
    <m/>
    <d v="2022-08-02T07:20:20"/>
    <s v="r.thijssen"/>
    <d v="2022-08-03T09:51:04"/>
    <s v="r.thijssen"/>
    <m/>
    <m/>
    <m/>
    <m/>
    <m/>
    <m/>
    <m/>
    <m/>
    <m/>
    <m/>
    <m/>
    <m/>
    <m/>
  </r>
  <r>
    <m/>
    <s v="519542"/>
    <m/>
    <x v="9"/>
    <m/>
    <m/>
    <m/>
    <m/>
    <m/>
    <m/>
    <m/>
    <m/>
    <m/>
    <m/>
    <x v="2"/>
    <m/>
    <m/>
    <m/>
    <m/>
    <m/>
    <m/>
    <n v="135711.10800000301"/>
    <n v="453961.91700000298"/>
    <m/>
    <m/>
    <m/>
    <m/>
    <d v="2022-08-02T07:20:20"/>
    <s v="r.thijssen"/>
    <d v="2022-08-03T09:51:04"/>
    <s v="r.thijssen"/>
    <m/>
    <m/>
    <m/>
    <m/>
    <m/>
    <m/>
    <m/>
    <m/>
    <m/>
    <m/>
    <m/>
    <m/>
    <m/>
  </r>
  <r>
    <m/>
    <s v="519543"/>
    <m/>
    <x v="9"/>
    <m/>
    <m/>
    <m/>
    <m/>
    <m/>
    <m/>
    <m/>
    <m/>
    <m/>
    <m/>
    <x v="2"/>
    <m/>
    <m/>
    <m/>
    <m/>
    <m/>
    <m/>
    <n v="135706.93400000001"/>
    <n v="453967.06500000099"/>
    <m/>
    <m/>
    <m/>
    <m/>
    <d v="2022-08-02T07:20:20"/>
    <s v="r.thijssen"/>
    <d v="2022-08-03T09:51:04"/>
    <s v="r.thijssen"/>
    <m/>
    <m/>
    <m/>
    <m/>
    <m/>
    <m/>
    <m/>
    <m/>
    <m/>
    <m/>
    <m/>
    <m/>
    <m/>
  </r>
  <r>
    <n v="1828"/>
    <s v="519046"/>
    <s v="519046"/>
    <x v="13"/>
    <s v="Gewone plataan"/>
    <m/>
    <n v="57"/>
    <n v="16"/>
    <n v="20.793600000000001"/>
    <m/>
    <m/>
    <m/>
    <s v="50 - 60"/>
    <s v="Gras"/>
    <x v="0"/>
    <s v="Goed"/>
    <s v="Nee"/>
    <s v="Tuien te voorzien"/>
    <s v="Licht hellend"/>
    <s v="-3M over 20m"/>
    <m/>
    <n v="136096.080000002"/>
    <n v="453263.60100000002"/>
    <s v="98"/>
    <s v="&gt;15 jaar"/>
    <m/>
    <m/>
    <d v="2022-08-02T07:20:20"/>
    <s v="r.thijssen"/>
    <d v="2022-08-04T07:55:34"/>
    <s v="r.geerts@terranostra.nu"/>
    <s v="18 -24 m"/>
    <s v="Ja"/>
    <s v="Ja"/>
    <s v="Ja"/>
    <s v="Ja"/>
    <s v="Nee"/>
    <s v="Nee"/>
    <s v="Nee"/>
    <m/>
    <m/>
    <s v="Nee"/>
    <m/>
    <s v="Ja"/>
  </r>
  <r>
    <n v="1829"/>
    <s v="519051"/>
    <s v="519051"/>
    <x v="3"/>
    <s v="Iep"/>
    <m/>
    <n v="35"/>
    <n v="8"/>
    <n v="7.84"/>
    <m/>
    <m/>
    <m/>
    <s v="20 - 30"/>
    <s v="Gras"/>
    <x v="1"/>
    <s v="Redelijk"/>
    <s v="Nee"/>
    <s v="Kabel te ver in kluit"/>
    <m/>
    <m/>
    <m/>
    <n v="135965.416900001"/>
    <n v="453236.68400000001"/>
    <s v="99"/>
    <s v="&gt;15 jaar"/>
    <m/>
    <m/>
    <d v="2022-08-02T07:20:20"/>
    <s v="r.thijssen"/>
    <d v="2022-08-03T10:12:09"/>
    <s v="r.geerts@terranostra.nu"/>
    <s v="9 -12 m"/>
    <s v="Ja"/>
    <s v="Ja"/>
    <s v="Ja"/>
    <s v="Ja"/>
    <s v="Nee"/>
    <s v="Ja"/>
    <s v="Ja"/>
    <m/>
    <m/>
    <s v="Nee"/>
    <m/>
    <s v="Ja"/>
  </r>
  <r>
    <n v="1830"/>
    <s v="554121"/>
    <s v="554121"/>
    <x v="27"/>
    <s v="Witte paardenkastanje"/>
    <m/>
    <n v="100"/>
    <n v="0"/>
    <n v="64"/>
    <m/>
    <m/>
    <m/>
    <s v="60 - 70"/>
    <s v="Beplanting"/>
    <x v="3"/>
    <s v="Dood"/>
    <s v="Nee"/>
    <s v="Dood"/>
    <m/>
    <m/>
    <m/>
    <n v="136010.31000000201"/>
    <n v="453594.592"/>
    <s v="100"/>
    <s v="Dood"/>
    <m/>
    <s v="Ja"/>
    <d v="2022-08-02T07:20:20"/>
    <s v="r.thijssen"/>
    <d v="2022-08-05T14:18:49"/>
    <s v="r.geerts@terranostra.nu"/>
    <s v="0 - 6 m"/>
    <m/>
    <m/>
    <m/>
    <m/>
    <m/>
    <m/>
    <m/>
    <m/>
    <m/>
    <s v="Nee"/>
    <m/>
    <s v="Ja"/>
  </r>
  <r>
    <n v="1831"/>
    <s v="554122"/>
    <s v="554122"/>
    <x v="27"/>
    <s v="Witte paardenkastanje"/>
    <m/>
    <n v="90"/>
    <n v="0"/>
    <n v="51.84"/>
    <m/>
    <m/>
    <m/>
    <s v="60 - 70"/>
    <s v="Beplanting"/>
    <x v="3"/>
    <s v="Dood"/>
    <s v="Nee"/>
    <s v="Dood"/>
    <m/>
    <m/>
    <m/>
    <n v="136008.55200000099"/>
    <n v="453588.75"/>
    <s v="101"/>
    <s v="Dood"/>
    <m/>
    <s v="Ja"/>
    <d v="2022-08-02T07:20:20"/>
    <s v="r.thijssen"/>
    <d v="2022-08-05T14:18:49"/>
    <s v="r.geerts@terranostra.nu"/>
    <s v="0 - 6 m"/>
    <m/>
    <m/>
    <m/>
    <m/>
    <m/>
    <m/>
    <m/>
    <m/>
    <m/>
    <s v="Nee"/>
    <m/>
    <s v="Ja"/>
  </r>
  <r>
    <n v="1851"/>
    <s v="1258015"/>
    <s v="1258015"/>
    <x v="25"/>
    <s v="Schietwilg"/>
    <m/>
    <n v="67"/>
    <n v="2"/>
    <n v="28.729600000000001"/>
    <m/>
    <m/>
    <m/>
    <s v="40 - 50"/>
    <s v="Taluud"/>
    <x v="0"/>
    <s v="Goed"/>
    <s v="Nee"/>
    <s v="Soortspecifiek"/>
    <m/>
    <m/>
    <m/>
    <n v="136041.59100000199"/>
    <n v="453597.812000003"/>
    <s v="121"/>
    <s v="&gt;15 jaar"/>
    <m/>
    <m/>
    <d v="2022-08-02T07:20:20"/>
    <s v="r.thijssen"/>
    <d v="2022-08-05T05:29:55"/>
    <s v="r.geerts@terranostra.nu"/>
    <s v="0 - 6 m"/>
    <s v="Nee"/>
    <s v="Ja"/>
    <s v="Ja"/>
    <s v="Nee"/>
    <s v="Ja"/>
    <s v="Ja"/>
    <s v="Ja"/>
    <m/>
    <s v="afgezaagd op 2 m, geknot."/>
    <s v="Nee"/>
    <s v="wortelstelsel zal door knotten sterk zijn verkleind."/>
    <s v="Ja"/>
  </r>
  <r>
    <n v="1872"/>
    <s v="519466"/>
    <s v="519466"/>
    <x v="3"/>
    <s v="Iep"/>
    <m/>
    <n v="65"/>
    <n v="14"/>
    <n v="27.04"/>
    <m/>
    <m/>
    <m/>
    <s v="50 - 60"/>
    <s v="Gras"/>
    <x v="3"/>
    <s v="Dood"/>
    <s v="Stobbe"/>
    <s v="Weg"/>
    <s v="."/>
    <s v="."/>
    <s v="."/>
    <n v="135813.70600000001"/>
    <n v="453300.78400000202"/>
    <s v="142"/>
    <s v="Dood"/>
    <m/>
    <m/>
    <d v="2022-08-02T07:20:20"/>
    <s v="r.thijssen"/>
    <d v="2022-08-04T07:55:34"/>
    <s v="r.geerts@terranostra.nu"/>
    <m/>
    <m/>
    <m/>
    <m/>
    <m/>
    <m/>
    <m/>
    <s v="Nee"/>
    <m/>
    <m/>
    <s v="Nee"/>
    <m/>
    <s v="Ja"/>
  </r>
  <r>
    <n v="1873"/>
    <s v="519467"/>
    <s v="519467"/>
    <x v="3"/>
    <s v="Iep"/>
    <m/>
    <n v="72"/>
    <n v="28"/>
    <n v="33.177599999999998"/>
    <m/>
    <m/>
    <m/>
    <s v="50 - 60"/>
    <s v="Gras"/>
    <x v="3"/>
    <s v="Dood"/>
    <s v="Stobbe"/>
    <s v="Weg"/>
    <s v="OGCleiding in ha"/>
    <s v="dood"/>
    <s v="."/>
    <n v="135815.87000000101"/>
    <n v="453287.12600000203"/>
    <s v="143"/>
    <s v="Dood"/>
    <m/>
    <m/>
    <d v="2022-08-02T07:20:20"/>
    <s v="r.thijssen"/>
    <d v="2022-08-04T07:55:34"/>
    <s v="r.geerts@terranostra.nu"/>
    <m/>
    <m/>
    <m/>
    <m/>
    <m/>
    <m/>
    <m/>
    <s v="Nee"/>
    <m/>
    <m/>
    <s v="Nee"/>
    <m/>
    <s v="Ja"/>
  </r>
  <r>
    <n v="1875"/>
    <s v="519479"/>
    <s v="519479"/>
    <x v="3"/>
    <s v="Iep"/>
    <m/>
    <n v="86"/>
    <n v="19"/>
    <n v="47.334400000000002"/>
    <m/>
    <m/>
    <m/>
    <s v="50 - 60"/>
    <s v="Gras"/>
    <x v="1"/>
    <s v="Redelijk"/>
    <s v="Nee"/>
    <s v="alleen in projectgebied"/>
    <s v="eenzijdige kluit"/>
    <s v="Ls .5 in kluit"/>
    <s v="Geen ruimte"/>
    <n v="135797.558000002"/>
    <n v="453403.92099999997"/>
    <s v="145"/>
    <s v="&gt;15 jaar"/>
    <m/>
    <m/>
    <d v="2022-08-02T07:20:20"/>
    <s v="r.thijssen"/>
    <d v="2022-08-04T07:55:34"/>
    <s v="r.geerts@terranostra.nu"/>
    <s v="18 -24 m"/>
    <s v="Ja"/>
    <s v="Ja"/>
    <s v="Ja"/>
    <s v="Ja"/>
    <s v="Nee"/>
    <s v="Nee"/>
    <s v="Nee"/>
    <m/>
    <m/>
    <s v="Ja"/>
    <s v="Riolering noordzijde handhaven en volschuimen."/>
    <s v="Ja"/>
  </r>
  <r>
    <n v="1876"/>
    <s v="519480"/>
    <s v="519480"/>
    <x v="3"/>
    <s v="Iep"/>
    <m/>
    <n v="84"/>
    <n v="20"/>
    <n v="45.1584"/>
    <m/>
    <m/>
    <m/>
    <s v="50 - 60"/>
    <s v="Gras"/>
    <x v="1"/>
    <s v="Redelijk"/>
    <s v="Nee"/>
    <s v="eenzijdige kluit"/>
    <s v="tuien te voorzie"/>
    <s v="alleen in project"/>
    <s v="."/>
    <n v="135782.158"/>
    <n v="453504.15900000202"/>
    <s v="146"/>
    <s v="&gt;15 jaar"/>
    <m/>
    <m/>
    <d v="2022-08-02T07:20:20"/>
    <s v="r.thijssen"/>
    <d v="2022-08-04T07:55:34"/>
    <s v="r.geerts@terranostra.nu"/>
    <s v="15 -18 m"/>
    <s v="Ja"/>
    <s v="Ja"/>
    <s v="Ja"/>
    <s v="Ja"/>
    <s v="Ja"/>
    <s v="Nee"/>
    <s v="Nee"/>
    <m/>
    <m/>
    <s v="Ja"/>
    <s v="Riolering westzijde voorzichtig verwijderen."/>
    <s v="Ja"/>
  </r>
  <r>
    <n v="1877"/>
    <s v="519481"/>
    <s v="519481"/>
    <x v="3"/>
    <s v="Iep"/>
    <m/>
    <n v="90"/>
    <n v="19"/>
    <n v="51.84"/>
    <m/>
    <m/>
    <m/>
    <s v="50 - 60"/>
    <s v="Gras"/>
    <x v="1"/>
    <s v="Redelijk"/>
    <s v="Nee"/>
    <s v="alleen in projectgebied"/>
    <s v="eenzijdige kluit"/>
    <s v="tuien te voorzien"/>
    <s v="."/>
    <n v="135779.43900000301"/>
    <n v="453521.88700000203"/>
    <s v="147"/>
    <s v="&gt;15 jaar"/>
    <m/>
    <s v="Ja"/>
    <d v="2022-08-02T07:20:20"/>
    <s v="r.thijssen"/>
    <d v="2022-08-04T07:55:34"/>
    <s v="r.geerts@terranostra.nu"/>
    <s v="18 -24 m"/>
    <s v="Ja"/>
    <s v="Ja"/>
    <s v="Ja"/>
    <s v="Ja"/>
    <s v="Ja"/>
    <s v="Nee"/>
    <s v="Nee"/>
    <m/>
    <m/>
    <s v="Nee"/>
    <m/>
    <s v="Ja"/>
  </r>
  <r>
    <n v="1878"/>
    <s v="519482"/>
    <s v="519482"/>
    <x v="3"/>
    <s v="Iep"/>
    <m/>
    <n v="78"/>
    <n v="18"/>
    <n v="38.937600000000003"/>
    <m/>
    <m/>
    <m/>
    <s v="50 - 60"/>
    <s v="Gras"/>
    <x v="1"/>
    <s v="Redelijk"/>
    <s v="Nee"/>
    <s v="alleen in projectgebied"/>
    <s v="keet op kluit"/>
    <s v="eenzijdige kluit"/>
    <s v="."/>
    <n v="135776.968000002"/>
    <n v="453537.89300000301"/>
    <s v="148"/>
    <s v="&gt;15 jaar"/>
    <m/>
    <m/>
    <d v="2022-08-02T07:20:20"/>
    <s v="r.thijssen"/>
    <d v="2022-08-04T07:55:34"/>
    <s v="r.geerts@terranostra.nu"/>
    <s v="15 -18 m"/>
    <s v="Ja"/>
    <s v="Ja"/>
    <s v="Ja"/>
    <s v="Nee"/>
    <s v="Ja"/>
    <s v="Nee"/>
    <s v="Nee"/>
    <m/>
    <s v="eerst keet verwijderen"/>
    <s v="Nee"/>
    <m/>
    <s v="Ja"/>
  </r>
  <r>
    <n v="1879"/>
    <s v="519484"/>
    <s v="519484"/>
    <x v="3"/>
    <s v="Iep"/>
    <m/>
    <n v="78"/>
    <n v="18"/>
    <n v="38.937600000000003"/>
    <m/>
    <m/>
    <m/>
    <s v="50 - 60"/>
    <s v="Gras"/>
    <x v="1"/>
    <s v="Redelijk"/>
    <s v="Nee"/>
    <s v="alleen in projectgebied"/>
    <s v="keet op kluit"/>
    <s v="eenzijdige kluit"/>
    <s v="."/>
    <n v="135774.255000003"/>
    <n v="453556.05300000298"/>
    <s v="149"/>
    <s v="&gt;15 jaar"/>
    <m/>
    <m/>
    <d v="2022-08-02T07:20:20"/>
    <s v="r.thijssen"/>
    <d v="2022-08-04T07:55:34"/>
    <s v="r.geerts@terranostra.nu"/>
    <s v="15 -18 m"/>
    <s v="Ja"/>
    <s v="Ja"/>
    <s v="Ja"/>
    <s v="Nee"/>
    <s v="Ja"/>
    <s v="Nee"/>
    <s v="Nee"/>
    <m/>
    <s v="eerst keet verwijderen"/>
    <s v="Nee"/>
    <m/>
    <s v="Ja"/>
  </r>
  <r>
    <n v="1880"/>
    <s v="519485"/>
    <s v="519485"/>
    <x v="3"/>
    <s v="Iep"/>
    <m/>
    <n v="75"/>
    <n v="17"/>
    <n v="36"/>
    <m/>
    <m/>
    <m/>
    <s v="50 - 60"/>
    <s v="Gras"/>
    <x v="1"/>
    <s v="Redelijk"/>
    <s v="Nee"/>
    <s v="10 kv in rand kluit"/>
    <s v="alleen in projec"/>
    <s v="eenzijdige kluit"/>
    <s v="."/>
    <n v="135771.594000001"/>
    <n v="453573.18500000198"/>
    <s v="150"/>
    <s v="&gt;15 jaar"/>
    <m/>
    <m/>
    <d v="2022-08-02T07:20:20"/>
    <s v="r.thijssen"/>
    <d v="2022-08-04T07:55:34"/>
    <s v="r.geerts@terranostra.nu"/>
    <s v="15 -18 m"/>
    <s v="Ja"/>
    <s v="Ja"/>
    <s v="Ja"/>
    <s v="Ja"/>
    <s v="Nee"/>
    <s v="Nee"/>
    <s v="Nee"/>
    <m/>
    <m/>
    <s v="Ja"/>
    <s v="Riolering westzijde voorzichtig verwijderen."/>
    <s v="Ja"/>
  </r>
  <r>
    <n v="1881"/>
    <s v="519486"/>
    <s v="519486"/>
    <x v="3"/>
    <s v="Iep"/>
    <m/>
    <n v="84"/>
    <n v="17"/>
    <n v="45.1584"/>
    <m/>
    <m/>
    <m/>
    <s v="50 - 60"/>
    <s v="Gras"/>
    <x v="1"/>
    <s v="Redelijk"/>
    <s v="Nee"/>
    <s v="10 kv in kluit"/>
    <s v="eenzijdige kluit"/>
    <s v="."/>
    <s v="."/>
    <n v="135769.14800000199"/>
    <n v="453588.15600000299"/>
    <s v="151"/>
    <s v="&gt;15 jaar"/>
    <m/>
    <m/>
    <d v="2022-08-02T07:20:20"/>
    <s v="r.thijssen"/>
    <d v="2022-08-04T07:55:34"/>
    <s v="r.geerts@terranostra.nu"/>
    <s v="15 -18 m"/>
    <s v="Ja"/>
    <s v="Ja"/>
    <s v="Ja"/>
    <s v="Ja"/>
    <s v="Nee"/>
    <s v="Nee"/>
    <s v="Nee"/>
    <m/>
    <m/>
    <s v="Nee"/>
    <m/>
    <s v="Ja"/>
  </r>
  <r>
    <n v="1882"/>
    <s v="519488"/>
    <s v="519488"/>
    <x v="3"/>
    <s v="Iep"/>
    <m/>
    <n v="68"/>
    <n v="18"/>
    <n v="29.593599999999999"/>
    <m/>
    <m/>
    <m/>
    <s v="50 - 60"/>
    <s v="Gras"/>
    <x v="1"/>
    <s v="Redelijk"/>
    <s v="Nee"/>
    <s v="10 kv in kluit"/>
    <s v="alleen in projec"/>
    <s v="telecom in kluit"/>
    <s v="eenzijdige kluit"/>
    <n v="135764.29900000201"/>
    <n v="453619.20000000298"/>
    <s v="152"/>
    <s v="&gt;15 jaar"/>
    <m/>
    <m/>
    <d v="2022-08-02T07:20:20"/>
    <s v="r.thijssen"/>
    <d v="2022-08-04T07:55:34"/>
    <s v="r.geerts@terranostra.nu"/>
    <s v="15 -18 m"/>
    <s v="Ja"/>
    <s v="Ja"/>
    <s v="Ja"/>
    <s v="Ja"/>
    <s v="Nee"/>
    <s v="Nee"/>
    <s v="Nee"/>
    <m/>
    <m/>
    <s v="Ja"/>
    <s v="Riolering westzijde voorzichtig verwijderen."/>
    <s v="Ja"/>
  </r>
  <r>
    <n v="1883"/>
    <s v="519489"/>
    <s v="519489"/>
    <x v="3"/>
    <s v="Iep"/>
    <m/>
    <n v="85"/>
    <n v="16"/>
    <n v="46.24"/>
    <m/>
    <m/>
    <m/>
    <s v="50 - 60"/>
    <s v="Gras"/>
    <x v="1"/>
    <s v="Redelijk"/>
    <s v="Nee"/>
    <s v="10 kv in kluit"/>
    <s v="alleen in projec"/>
    <s v="eenzijdige kluit"/>
    <s v="."/>
    <n v="135761.823000003"/>
    <n v="453635.07600000099"/>
    <s v="153"/>
    <s v="&gt;15 jaar"/>
    <m/>
    <m/>
    <d v="2022-08-02T07:20:20"/>
    <s v="r.thijssen"/>
    <d v="2022-08-04T07:55:34"/>
    <s v="r.geerts@terranostra.nu"/>
    <s v="18 -24 m"/>
    <s v="Ja"/>
    <s v="Ja"/>
    <s v="Ja"/>
    <s v="Ja"/>
    <s v="Nee"/>
    <s v="Nee"/>
    <s v="Nee"/>
    <m/>
    <m/>
    <s v="Ja"/>
    <s v="Riolering westzijde voorzichtig verwijderen."/>
    <s v="Ja"/>
  </r>
  <r>
    <n v="1900"/>
    <s v="519509"/>
    <s v="519509"/>
    <x v="3"/>
    <s v="Iep"/>
    <m/>
    <n v="60"/>
    <n v="16"/>
    <n v="23.04"/>
    <m/>
    <m/>
    <m/>
    <s v="50 - 60"/>
    <s v="Gras"/>
    <x v="1"/>
    <s v="Redelijk"/>
    <s v="Nee"/>
    <s v="10 kv in kluit"/>
    <s v="eenzijdige kluit"/>
    <s v="alleen in project"/>
    <s v="."/>
    <n v="135756.24500000101"/>
    <n v="453670.275000002"/>
    <s v="170"/>
    <s v="&gt;15 jaar"/>
    <s v="10 kv door de kluit, op 0,8 m hart stamvoet. Rioolleiding plus telecom door de kluit."/>
    <s v="Ja"/>
    <d v="2022-08-02T07:20:20"/>
    <s v="r.thijssen"/>
    <d v="2022-08-04T07:55:34"/>
    <s v="r.geerts@terranostra.nu"/>
    <s v="15 -18 m"/>
    <s v="Ja"/>
    <s v="Ja"/>
    <s v="Ja"/>
    <s v="Ja"/>
    <s v="Nee"/>
    <s v="Nee"/>
    <s v="Nee"/>
    <m/>
    <m/>
    <s v="Ja"/>
    <s v="Riolering westzijde handhaven en volschuimen."/>
    <s v="Ja"/>
  </r>
  <r>
    <n v="1901"/>
    <s v="519510"/>
    <s v="519510"/>
    <x v="3"/>
    <s v="Iep"/>
    <m/>
    <n v="82"/>
    <n v="16"/>
    <n v="43.0336"/>
    <m/>
    <m/>
    <m/>
    <s v="50 - 60"/>
    <s v="Gras"/>
    <x v="5"/>
    <s v="Redelijk"/>
    <s v="Nee"/>
    <s v="Conditie, iepenziekte?"/>
    <s v="."/>
    <s v="."/>
    <s v="."/>
    <n v="135753.95200000299"/>
    <n v="453686.28499999997"/>
    <s v="171"/>
    <s v="&gt;15 jaar"/>
    <s v="Kroondelen niet in blad, vermoedelijk iepziekte. Proefboring specht doorgaande weg zijde op 3,5m+mv."/>
    <m/>
    <d v="2022-08-02T07:20:20"/>
    <s v="r.thijssen"/>
    <d v="2022-08-04T08:30:30"/>
    <s v="r.geerts@terranostra.nu"/>
    <s v="15 -18 m"/>
    <s v="Ja"/>
    <s v="Nee"/>
    <s v="Nee"/>
    <s v="Ja"/>
    <s v="Nee"/>
    <s v="Nee"/>
    <s v="Nee"/>
    <m/>
    <m/>
    <s v="Ja"/>
    <s v="Riolering rondom handhaven en volschuimen."/>
    <s v="Ja"/>
  </r>
  <r>
    <n v="1902"/>
    <s v="519511"/>
    <s v="519511"/>
    <x v="3"/>
    <s v="Iep"/>
    <m/>
    <n v="75"/>
    <n v="18"/>
    <n v="36"/>
    <m/>
    <m/>
    <m/>
    <s v="50 - 60"/>
    <s v="Gras"/>
    <x v="3"/>
    <s v="Dood"/>
    <s v="Stobbe"/>
    <s v="boom weg"/>
    <s v="."/>
    <s v="."/>
    <s v="."/>
    <n v="135751.39600000199"/>
    <n v="453703.35200000199"/>
    <s v="172"/>
    <s v="Dood"/>
    <s v="Boom verwijderd, enkel stobbe aanwezig (geschild dus IPZ)"/>
    <m/>
    <d v="2022-08-02T07:20:20"/>
    <s v="r.thijssen"/>
    <d v="2022-08-04T07:55:34"/>
    <s v="r.geerts@terranostra.nu"/>
    <m/>
    <m/>
    <m/>
    <m/>
    <m/>
    <s v="Nee"/>
    <m/>
    <s v="Nee"/>
    <m/>
    <m/>
    <s v="Nee"/>
    <m/>
    <s v="Ja"/>
  </r>
  <r>
    <n v="1909"/>
    <s v="519518"/>
    <s v="519518"/>
    <x v="6"/>
    <s v="Iep"/>
    <m/>
    <n v="37"/>
    <n v="10"/>
    <n v="8.7615999999999996"/>
    <m/>
    <m/>
    <m/>
    <s v="20 - 30"/>
    <s v="Gras"/>
    <x v="0"/>
    <s v="Goed"/>
    <s v="Nee"/>
    <s v="."/>
    <s v="."/>
    <s v="."/>
    <s v="."/>
    <n v="135743.25200000001"/>
    <n v="453754.51299999998"/>
    <s v="179"/>
    <s v="&gt;15 jaar"/>
    <m/>
    <m/>
    <d v="2022-08-02T07:20:20"/>
    <s v="r.thijssen"/>
    <d v="2022-08-05T14:44:17"/>
    <s v="r.geerts@terranostra.nu"/>
    <s v="12 -15 m"/>
    <s v="Ja"/>
    <s v="Ja"/>
    <s v="Ja"/>
    <s v="Ja"/>
    <s v="Nee"/>
    <s v="Ja"/>
    <s v="Nee"/>
    <m/>
    <s v="10 kv in de kluit."/>
    <s v="Ja"/>
    <s v="Riolering noordzijde handhaven en volschuimen."/>
    <s v="Ja"/>
  </r>
  <r>
    <n v="2212"/>
    <s v="BTZ.0298"/>
    <s v="BTZ.0298"/>
    <x v="28"/>
    <s v="Gouden regen"/>
    <n v="3"/>
    <n v="19"/>
    <n v="3"/>
    <n v="2.3104"/>
    <s v="8 x de stamdiameter"/>
    <n v="8.7103999999999999"/>
    <n v="6.4"/>
    <s v="10 - 20"/>
    <s v="Beplanting"/>
    <x v="0"/>
    <s v="Redelijk"/>
    <s v="Ja"/>
    <m/>
    <m/>
    <m/>
    <m/>
    <n v="136050.16700000301"/>
    <n v="453524.24900000199"/>
    <s v="482"/>
    <s v="&gt;15 jaar"/>
    <s v="Beginnende bastnecrose"/>
    <m/>
    <d v="2022-08-02T07:20:20"/>
    <s v="r.thijssen"/>
    <d v="2022-08-05T04:20:24"/>
    <s v="r.geerts@terranostra.nu"/>
    <s v="6 - 9 m"/>
    <s v="Ja"/>
    <s v="Ja"/>
    <s v="Ja"/>
    <s v="Ja"/>
    <s v="Ja"/>
    <s v="Ja"/>
    <s v="Ja"/>
    <m/>
    <m/>
    <s v="Nee"/>
    <m/>
    <s v="Ja"/>
  </r>
  <r>
    <n v="2211"/>
    <s v="BTZ.0297"/>
    <s v="BTZ.0297"/>
    <x v="29"/>
    <s v="Gouden regen"/>
    <n v="3"/>
    <n v="15"/>
    <n v="4"/>
    <n v="1.44"/>
    <s v="8 x de stamdiameter"/>
    <n v="7.4399999999999995"/>
    <n v="6"/>
    <s v="20 - 30"/>
    <s v="Beplanting"/>
    <x v="1"/>
    <s v="Redelijk"/>
    <s v="Ja"/>
    <m/>
    <s v="particulier"/>
    <m/>
    <m/>
    <n v="136044.81500000099"/>
    <n v="453526.62000000098"/>
    <s v="481"/>
    <s v="&gt;15 jaar"/>
    <m/>
    <s v="Ja"/>
    <d v="2022-08-02T07:20:20"/>
    <s v="r.thijssen"/>
    <d v="2022-08-05T04:19:16"/>
    <s v="r.geerts@terranostra.nu"/>
    <s v="0 - 6 m"/>
    <s v="Ja"/>
    <s v="Ja"/>
    <s v="Ja"/>
    <s v="Ja"/>
    <s v="Ja"/>
    <s v="Ja"/>
    <s v="Ja"/>
    <m/>
    <m/>
    <s v="Nee"/>
    <m/>
    <s v="Ja"/>
  </r>
  <r>
    <n v="1656"/>
    <m/>
    <s v="TN_18"/>
    <x v="11"/>
    <s v="Beverboom"/>
    <n v="2"/>
    <n v="7"/>
    <n v="3"/>
    <n v="0.31359999999999999"/>
    <s v="8 x de stamdiameter"/>
    <n v="6.1635999999999997"/>
    <n v="5.85"/>
    <s v="10-20"/>
    <s v="Beplanting"/>
    <x v="0"/>
    <s v="Goed"/>
    <s v="Ja"/>
    <m/>
    <m/>
    <m/>
    <m/>
    <n v="135958.777800001"/>
    <n v="453410.60480000102"/>
    <s v="717"/>
    <s v="&gt;15 jaar"/>
    <s v="Bescheiden formaat."/>
    <s v="Ja"/>
    <d v="2022-08-02T07:20:20"/>
    <s v="r.thijssen"/>
    <d v="2022-08-04T14:15:47"/>
    <s v="r.geerts@terranostra.nu"/>
    <s v="0 - 6 m"/>
    <s v="Ja"/>
    <s v="Ja"/>
    <s v="Ja"/>
    <s v="Ja"/>
    <s v="Ja"/>
    <s v="Ja"/>
    <s v="Ja"/>
    <m/>
    <m/>
    <s v="Nee"/>
    <m/>
    <s v="Ja"/>
  </r>
  <r>
    <n v="1668"/>
    <m/>
    <s v="TN_30"/>
    <x v="11"/>
    <s v="Beverboom"/>
    <n v="2"/>
    <n v="7"/>
    <n v="3"/>
    <n v="0.31359999999999999"/>
    <s v="8 x de stamdiameter"/>
    <n v="6.1635999999999997"/>
    <n v="5.85"/>
    <s v="10-20"/>
    <s v="Beplanting"/>
    <x v="0"/>
    <s v="Goed"/>
    <s v="Ja"/>
    <m/>
    <m/>
    <m/>
    <m/>
    <n v="135955.063100003"/>
    <n v="453429.81819999998"/>
    <s v="683"/>
    <s v="&gt;15 jaar"/>
    <s v="Bescheiden formaat."/>
    <s v="Ja"/>
    <d v="2022-08-02T07:20:20"/>
    <s v="r.thijssen"/>
    <d v="2022-08-04T14:13:19"/>
    <s v="r.geerts@terranostra.nu"/>
    <s v="0 - 6 m"/>
    <s v="Ja"/>
    <s v="Ja"/>
    <s v="Ja"/>
    <s v="Ja"/>
    <s v="Ja"/>
    <s v="Ja"/>
    <s v="Ja"/>
    <m/>
    <m/>
    <s v="Nee"/>
    <m/>
    <s v="Ja"/>
  </r>
  <r>
    <m/>
    <s v="BTZ.0027"/>
    <m/>
    <x v="9"/>
    <m/>
    <m/>
    <m/>
    <m/>
    <n v="0"/>
    <m/>
    <m/>
    <m/>
    <m/>
    <m/>
    <x v="2"/>
    <m/>
    <m/>
    <m/>
    <m/>
    <m/>
    <m/>
    <n v="135945.522"/>
    <n v="454229.183000002"/>
    <m/>
    <m/>
    <m/>
    <s v="Ja"/>
    <d v="2022-08-02T07:20:20"/>
    <s v="r.thijssen"/>
    <d v="2022-08-03T09:51:04"/>
    <s v="r.thijssen"/>
    <m/>
    <m/>
    <m/>
    <m/>
    <m/>
    <m/>
    <m/>
    <m/>
    <m/>
    <m/>
    <m/>
    <m/>
    <m/>
  </r>
  <r>
    <n v="1944"/>
    <s v="BTZ.0010"/>
    <s v="BTZ.0010"/>
    <x v="30"/>
    <s v="Berk"/>
    <m/>
    <n v="5"/>
    <n v="2"/>
    <n v="0.16"/>
    <m/>
    <m/>
    <m/>
    <s v="0 - 10"/>
    <s v="Beplanting"/>
    <x v="4"/>
    <s v="Matig"/>
    <s v="Nee"/>
    <s v="recent verplant, droog"/>
    <s v="Meerstammig"/>
    <s v="Knoppen intact"/>
    <s v="nieuwe aanplant"/>
    <n v="136010.055600002"/>
    <n v="453307.99390000099"/>
    <s v="214"/>
    <s v="&gt;15 jaar"/>
    <m/>
    <m/>
    <d v="2022-08-02T07:20:20"/>
    <s v="r.thijssen"/>
    <d v="2022-08-05T14:38:49"/>
    <s v="r.geerts@terranostra.nu"/>
    <s v="0 - 6 m"/>
    <s v="Nee"/>
    <s v="Nee"/>
    <s v="Ja"/>
    <s v="Ja"/>
    <s v="Ja"/>
    <s v="Ja"/>
    <s v="Ja"/>
    <m/>
    <s v="Bomen staan te verdrogen"/>
    <s v="Nee"/>
    <m/>
    <s v="Ja"/>
  </r>
  <r>
    <n v="1945"/>
    <s v="BTZ.0011"/>
    <s v="BTZ.0011"/>
    <x v="30"/>
    <s v="Berk"/>
    <m/>
    <n v="5"/>
    <n v="2"/>
    <n v="0.16"/>
    <m/>
    <m/>
    <m/>
    <s v="0 - 10"/>
    <s v="Beplanting"/>
    <x v="4"/>
    <s v="Matig"/>
    <s v="Nee"/>
    <s v="recent verplant, droog"/>
    <s v="Meerstammig"/>
    <s v="Knoppen intact"/>
    <s v="nieuwe aanplant"/>
    <n v="136018.725900002"/>
    <n v="453301.94550000102"/>
    <s v="215"/>
    <s v="&gt;15 jaar"/>
    <m/>
    <m/>
    <d v="2022-08-02T07:20:20"/>
    <s v="r.thijssen"/>
    <d v="2022-08-05T14:38:49"/>
    <s v="r.geerts@terranostra.nu"/>
    <s v="0 - 6 m"/>
    <s v="Nee"/>
    <s v="Nee"/>
    <s v="Ja"/>
    <s v="Ja"/>
    <s v="Ja"/>
    <s v="Ja"/>
    <s v="Ja"/>
    <m/>
    <s v="Bomen staan te verdrogen"/>
    <s v="Nee"/>
    <m/>
    <s v="Ja"/>
  </r>
  <r>
    <n v="1946"/>
    <s v="BTZ.0012"/>
    <s v="BTZ.0012"/>
    <x v="30"/>
    <s v="Berk"/>
    <m/>
    <n v="5"/>
    <n v="2"/>
    <n v="0.16"/>
    <m/>
    <m/>
    <m/>
    <s v="0 - 10"/>
    <s v="Beplanting"/>
    <x v="4"/>
    <s v="Matig"/>
    <s v="Nee"/>
    <s v="recent verplant, droog"/>
    <s v="Meerstammig"/>
    <s v="Knoppen intact"/>
    <s v="nieuwe aanplant"/>
    <n v="136025.19590000101"/>
    <n v="453310.38080000097"/>
    <s v="216"/>
    <s v="&gt;15 jaar"/>
    <m/>
    <m/>
    <d v="2022-08-02T07:20:20"/>
    <s v="r.thijssen"/>
    <d v="2022-08-05T14:38:49"/>
    <s v="r.geerts@terranostra.nu"/>
    <s v="0 - 6 m"/>
    <s v="Nee"/>
    <s v="Nee"/>
    <s v="Ja"/>
    <s v="Ja"/>
    <s v="Ja"/>
    <s v="Ja"/>
    <s v="Ja"/>
    <m/>
    <s v="Bomen staan te verdrogen"/>
    <s v="Nee"/>
    <m/>
    <s v="Ja"/>
  </r>
  <r>
    <n v="1947"/>
    <s v="BTZ.0013"/>
    <s v="BTZ.0013"/>
    <x v="30"/>
    <s v="Berk"/>
    <m/>
    <n v="5"/>
    <n v="2"/>
    <n v="0.16"/>
    <m/>
    <m/>
    <m/>
    <s v="0 - 10"/>
    <s v="Beplanting"/>
    <x v="4"/>
    <s v="Matig"/>
    <s v="Nee"/>
    <s v="recent verplant, droog"/>
    <s v="Meerstammig"/>
    <s v="Knoppen intact"/>
    <s v="nieuwe aanplant"/>
    <n v="136033.594000001"/>
    <n v="453303.63020000199"/>
    <s v="217"/>
    <s v="&gt;15 jaar"/>
    <m/>
    <m/>
    <d v="2022-08-02T07:20:20"/>
    <s v="r.thijssen"/>
    <d v="2022-08-05T14:38:49"/>
    <s v="r.geerts@terranostra.nu"/>
    <s v="0 - 6 m"/>
    <s v="Nee"/>
    <s v="Nee"/>
    <s v="Ja"/>
    <s v="Ja"/>
    <s v="Ja"/>
    <s v="Ja"/>
    <s v="Ja"/>
    <m/>
    <s v="Bomen staan te verdrogen"/>
    <s v="Nee"/>
    <m/>
    <s v="Ja"/>
  </r>
  <r>
    <n v="1948"/>
    <s v="BTZ.0014"/>
    <s v="BTZ.0014"/>
    <x v="30"/>
    <s v="Berk"/>
    <m/>
    <n v="5"/>
    <n v="2"/>
    <n v="0.16"/>
    <m/>
    <m/>
    <m/>
    <s v="0 - 10"/>
    <s v="Beplanting"/>
    <x v="4"/>
    <s v="Matig"/>
    <s v="Nee"/>
    <s v="recent verplant, droog"/>
    <s v="Meerstammig"/>
    <s v="Knoppen intact"/>
    <s v="nieuwe aanplant"/>
    <n v="136039.05890000201"/>
    <n v="453312.66830000299"/>
    <s v="218"/>
    <s v="&gt;15 jaar"/>
    <m/>
    <m/>
    <d v="2022-08-02T07:20:20"/>
    <s v="r.thijssen"/>
    <d v="2022-08-05T14:38:49"/>
    <s v="r.geerts@terranostra.nu"/>
    <s v="0 - 6 m"/>
    <s v="Nee"/>
    <s v="Nee"/>
    <s v="Ja"/>
    <s v="Ja"/>
    <s v="Ja"/>
    <s v="Ja"/>
    <s v="Ja"/>
    <m/>
    <s v="Bomen staan te verdrogen"/>
    <s v="Nee"/>
    <m/>
    <s v="Ja"/>
  </r>
  <r>
    <n v="1949"/>
    <s v="BTZ.0015"/>
    <s v="BTZ.0015"/>
    <x v="30"/>
    <s v="Berk"/>
    <m/>
    <n v="5"/>
    <n v="2"/>
    <n v="0.16"/>
    <m/>
    <m/>
    <m/>
    <s v="0 - 10"/>
    <s v="Beplanting"/>
    <x v="4"/>
    <s v="Matig"/>
    <s v="Nee"/>
    <s v="recent verplant, droog"/>
    <s v="Meerstammig"/>
    <s v="Knoppen intact"/>
    <s v="nieuwe aanplant"/>
    <n v="136047.4516"/>
    <n v="453305.85220000101"/>
    <s v="219"/>
    <s v="&gt;15 jaar"/>
    <m/>
    <m/>
    <d v="2022-08-02T07:20:20"/>
    <s v="r.thijssen"/>
    <d v="2022-08-05T14:38:49"/>
    <s v="r.geerts@terranostra.nu"/>
    <s v="0 - 6 m"/>
    <s v="Nee"/>
    <s v="Nee"/>
    <s v="Ja"/>
    <s v="Ja"/>
    <s v="Ja"/>
    <s v="Ja"/>
    <s v="Ja"/>
    <m/>
    <s v="Bomen staan te verdrogen"/>
    <s v="Nee"/>
    <m/>
    <s v="Ja"/>
  </r>
  <r>
    <n v="1950"/>
    <s v="BTZ.0016"/>
    <s v="BTZ.0016"/>
    <x v="30"/>
    <s v="Berk"/>
    <m/>
    <n v="5"/>
    <n v="2"/>
    <n v="0.16"/>
    <m/>
    <m/>
    <m/>
    <s v="0 - 10"/>
    <s v="Beplanting"/>
    <x v="4"/>
    <s v="Matig"/>
    <s v="Nee"/>
    <s v="recent verplant, droog"/>
    <s v="Meerstammig"/>
    <s v="Knoppen intact"/>
    <s v="nieuwe aanplant"/>
    <n v="136053.61570000299"/>
    <n v="453315.06430000102"/>
    <s v="220"/>
    <s v="&gt;15 jaar"/>
    <m/>
    <m/>
    <d v="2022-08-02T07:20:20"/>
    <s v="r.thijssen"/>
    <d v="2022-08-05T14:38:49"/>
    <s v="r.geerts@terranostra.nu"/>
    <s v="0 - 6 m"/>
    <s v="Nee"/>
    <s v="Nee"/>
    <s v="Ja"/>
    <s v="Ja"/>
    <s v="Ja"/>
    <s v="Ja"/>
    <s v="Ja"/>
    <m/>
    <s v="Bomen staan te verdrogen"/>
    <s v="Nee"/>
    <m/>
    <s v="Ja"/>
  </r>
  <r>
    <n v="1951"/>
    <s v="BTZ.0017"/>
    <s v="BTZ.0017"/>
    <x v="30"/>
    <s v="Berk"/>
    <m/>
    <n v="5"/>
    <n v="2"/>
    <n v="0.16"/>
    <m/>
    <m/>
    <m/>
    <s v="0 - 10"/>
    <s v="Beplanting"/>
    <x v="4"/>
    <s v="Matig"/>
    <s v="Nee"/>
    <s v="recent verplant, droog"/>
    <s v="Meerstammig"/>
    <s v="Knoppen intact"/>
    <s v="nieuwe aanplant"/>
    <n v="136061.937400002"/>
    <n v="453308.29780000099"/>
    <s v="221"/>
    <s v="&gt;15 jaar"/>
    <m/>
    <m/>
    <d v="2022-08-02T07:20:20"/>
    <s v="r.thijssen"/>
    <d v="2022-08-05T14:38:49"/>
    <s v="r.geerts@terranostra.nu"/>
    <s v="0 - 6 m"/>
    <s v="Nee"/>
    <s v="Nee"/>
    <s v="Ja"/>
    <s v="Ja"/>
    <s v="Ja"/>
    <s v="Ja"/>
    <s v="Ja"/>
    <m/>
    <s v="Bomen staan te verdrogen"/>
    <s v="Nee"/>
    <m/>
    <s v="Ja"/>
  </r>
  <r>
    <n v="1952"/>
    <s v="BTZ.0018"/>
    <s v="BTZ.0018"/>
    <x v="30"/>
    <s v="Berk"/>
    <m/>
    <n v="5"/>
    <n v="2"/>
    <n v="0.16"/>
    <m/>
    <m/>
    <m/>
    <s v="0 - 10"/>
    <s v="Beplanting"/>
    <x v="4"/>
    <s v="Matig"/>
    <s v="Nee"/>
    <s v="recent verplant, droog"/>
    <s v="Meerstammig"/>
    <s v="Knoppen intact"/>
    <s v="nieuwe aanplant"/>
    <n v="136068.639700003"/>
    <n v="453317.22130000201"/>
    <s v="222"/>
    <s v="&gt;15 jaar"/>
    <m/>
    <m/>
    <d v="2022-08-02T07:20:20"/>
    <s v="r.thijssen"/>
    <d v="2022-08-05T14:38:49"/>
    <s v="r.geerts@terranostra.nu"/>
    <s v="0 - 6 m"/>
    <s v="Nee"/>
    <s v="Nee"/>
    <s v="Ja"/>
    <s v="Ja"/>
    <s v="Ja"/>
    <s v="Ja"/>
    <s v="Ja"/>
    <m/>
    <s v="Bomen staan te verdrogen"/>
    <s v="Nee"/>
    <m/>
    <s v="Ja"/>
  </r>
  <r>
    <n v="1955"/>
    <s v="BTZ.0021"/>
    <s v="BTZ.0021"/>
    <x v="31"/>
    <s v="Italiaanse populier"/>
    <m/>
    <n v="40"/>
    <n v="4"/>
    <n v="10.24"/>
    <m/>
    <m/>
    <m/>
    <s v="20 - 30"/>
    <s v="Beplanting"/>
    <x v="1"/>
    <s v="Redelijk"/>
    <s v="Nee"/>
    <s v="Soort"/>
    <m/>
    <s v="stamschade"/>
    <s v="in hekwerk gegroeid"/>
    <n v="135950.947000001"/>
    <n v="453341.470000003"/>
    <s v="225"/>
    <s v="&gt;15 jaar"/>
    <s v="Balkvorm kluit"/>
    <s v="Ja"/>
    <d v="2022-08-02T07:20:20"/>
    <s v="r.thijssen"/>
    <d v="2022-08-05T15:13:05"/>
    <s v="r.geerts@terranostra.nu"/>
    <s v="15 -18 m"/>
    <s v="Nee"/>
    <s v="Ja"/>
    <m/>
    <s v="Nee"/>
    <s v="Ja"/>
    <s v="Nee"/>
    <s v="Ja"/>
    <m/>
    <s v="Te dicht op buurboom, geen stabiele kluit te vormen."/>
    <s v="Nee"/>
    <m/>
    <s v="Ja"/>
  </r>
  <r>
    <n v="1956"/>
    <s v="BTZ.0022"/>
    <s v="BTZ.0022"/>
    <x v="31"/>
    <s v="Italiaanse populier"/>
    <m/>
    <n v="25"/>
    <n v="4"/>
    <n v="4"/>
    <m/>
    <m/>
    <m/>
    <s v="20 - 30"/>
    <s v="Beplanting"/>
    <x v="1"/>
    <s v="Redelijk"/>
    <s v="Nee"/>
    <s v="Soort"/>
    <m/>
    <s v="plakoksel"/>
    <s v="in hekwerk gegroeid, meerstammig"/>
    <n v="135945.818"/>
    <n v="453340.52700000303"/>
    <s v="226"/>
    <s v="&gt;15 jaar"/>
    <s v="Balkvorm kluit"/>
    <s v="Ja"/>
    <d v="2022-08-02T07:20:20"/>
    <s v="r.thijssen"/>
    <d v="2022-08-05T15:13:05"/>
    <s v="r.geerts@terranostra.nu"/>
    <s v="15 -18 m"/>
    <s v="Nee"/>
    <s v="Ja"/>
    <m/>
    <s v="Nee"/>
    <s v="Ja"/>
    <s v="Nee"/>
    <s v="Ja"/>
    <m/>
    <s v="Te dicht op buurboom, geen stabiele kluit te vormen."/>
    <s v="Nee"/>
    <m/>
    <s v="Ja"/>
  </r>
  <r>
    <n v="1957"/>
    <s v="BTZ.0024"/>
    <s v="BTZ.0024"/>
    <x v="0"/>
    <s v="Iep"/>
    <m/>
    <n v="35"/>
    <n v="8"/>
    <n v="7.84"/>
    <m/>
    <m/>
    <m/>
    <s v="20 - 30"/>
    <s v="Beplanting"/>
    <x v="1"/>
    <s v="Redelijk"/>
    <s v="Nee"/>
    <s v="Geen kluit te maken"/>
    <s v="Iepziekte"/>
    <m/>
    <m/>
    <n v="135934.380000003"/>
    <n v="453338.522"/>
    <s v="227"/>
    <s v="&gt;15 jaar"/>
    <s v="Balkvorm kluit"/>
    <s v="Ja"/>
    <d v="2022-08-02T07:20:20"/>
    <s v="r.thijssen"/>
    <d v="2022-08-05T15:13:05"/>
    <s v="r.geerts@terranostra.nu"/>
    <s v="6 - 9 m"/>
    <s v="Ja"/>
    <s v="Ja"/>
    <m/>
    <s v="Nee"/>
    <s v="Ja"/>
    <s v="Nee"/>
    <s v="Ja"/>
    <m/>
    <s v="Te dicht op buurboom, geen stabiele kluit te vormen."/>
    <s v="Nee"/>
    <m/>
    <s v="Ja"/>
  </r>
  <r>
    <n v="1958"/>
    <s v="BTZ.0025"/>
    <s v="BTZ.0025"/>
    <x v="5"/>
    <s v="Witte acacia"/>
    <m/>
    <n v="19"/>
    <n v="6"/>
    <n v="2.3104"/>
    <m/>
    <m/>
    <m/>
    <s v="20 - 30"/>
    <s v="Beplanting"/>
    <x v="1"/>
    <s v="Redelijk"/>
    <s v="Nee"/>
    <s v="Geen kluit te maken"/>
    <m/>
    <s v="stamschade"/>
    <s v="in hekwerk gegroeid"/>
    <n v="135905.19099999999"/>
    <n v="453334.57200000098"/>
    <s v="228"/>
    <s v="&gt;15 jaar"/>
    <s v="Balkvorm kluit"/>
    <s v="Ja"/>
    <d v="2022-08-02T07:20:20"/>
    <s v="r.thijssen"/>
    <d v="2022-08-05T15:13:05"/>
    <s v="r.geerts@terranostra.nu"/>
    <s v="6 - 9 m"/>
    <s v="Ja"/>
    <s v="Ja"/>
    <m/>
    <s v="Nee"/>
    <s v="Ja"/>
    <s v="Nee"/>
    <s v="Ja"/>
    <m/>
    <s v="Te dicht op buurboom, geen stabiele kluit te vormen."/>
    <s v="Nee"/>
    <m/>
    <s v="Ja"/>
  </r>
  <r>
    <n v="1960"/>
    <s v="BTZ.0028"/>
    <s v="BTZ.0028"/>
    <x v="5"/>
    <s v="Witte acacia"/>
    <m/>
    <n v="33"/>
    <n v="10"/>
    <n v="6.9695999999999998"/>
    <m/>
    <m/>
    <m/>
    <s v="20 - 30"/>
    <s v="Beplanting"/>
    <x v="3"/>
    <s v="Dood"/>
    <s v="Nee"/>
    <s v="Dood"/>
    <m/>
    <m/>
    <m/>
    <n v="135999.913000003"/>
    <n v="453519.00700000301"/>
    <s v="230"/>
    <s v="Dood"/>
    <m/>
    <s v="Ja"/>
    <d v="2022-08-02T07:20:20"/>
    <s v="r.thijssen"/>
    <d v="2022-08-05T15:01:29"/>
    <s v="r.geerts@terranostra.nu"/>
    <m/>
    <m/>
    <m/>
    <m/>
    <m/>
    <m/>
    <m/>
    <m/>
    <m/>
    <m/>
    <s v="Nee"/>
    <m/>
    <s v="Ja"/>
  </r>
  <r>
    <n v="2193"/>
    <s v="BTZ.0279"/>
    <s v="BTZ.0279"/>
    <x v="32"/>
    <s v="Zuileik"/>
    <n v="1"/>
    <n v="28"/>
    <n v="6"/>
    <n v="5.0175999999999998"/>
    <s v="8 x de stamdiameter"/>
    <n v="20.617599999999999"/>
    <n v="15.6"/>
    <s v="10 - 20"/>
    <s v="Beplanting"/>
    <x v="0"/>
    <s v="Redelijk"/>
    <s v="Ja"/>
    <m/>
    <m/>
    <m/>
    <m/>
    <n v="136007.81400000301"/>
    <n v="453696.94700000098"/>
    <s v="463"/>
    <s v="&gt;15 jaar"/>
    <s v="Foto opdruk 5 cm kanaalkant."/>
    <s v="Ja"/>
    <d v="2022-08-02T07:20:20"/>
    <s v="r.thijssen"/>
    <d v="2022-08-03T14:31:39"/>
    <s v="r.geerts@terranostra.nu"/>
    <s v="9 -12 m"/>
    <s v="Ja"/>
    <s v="Ja"/>
    <s v="Ja"/>
    <s v="Ja"/>
    <s v="Ja"/>
    <s v="Ja"/>
    <s v="Ja"/>
    <m/>
    <m/>
    <s v="Nee"/>
    <m/>
    <s v="Ja"/>
  </r>
  <r>
    <n v="1964"/>
    <s v="BTZ.0032"/>
    <s v="BTZ.0032"/>
    <x v="5"/>
    <s v="Witte acacia"/>
    <m/>
    <n v="38"/>
    <n v="12"/>
    <n v="9.2416"/>
    <m/>
    <m/>
    <m/>
    <s v="20 - 30"/>
    <s v="Beplanting"/>
    <x v="4"/>
    <s v="Matig"/>
    <s v="Nee"/>
    <s v="Conditie"/>
    <m/>
    <m/>
    <m/>
    <n v="135981.708000001"/>
    <n v="453527.54800000001"/>
    <s v="234"/>
    <s v="5-10 jaar"/>
    <m/>
    <s v="Ja"/>
    <d v="2022-08-02T07:20:20"/>
    <s v="r.thijssen"/>
    <d v="2022-08-05T04:32:31"/>
    <s v="r.geerts@terranostra.nu"/>
    <s v="9 -12 m"/>
    <s v="Ja"/>
    <s v="Nee"/>
    <s v="Ja"/>
    <s v="Ja"/>
    <s v="Ja"/>
    <s v="Nee"/>
    <s v="Nee"/>
    <m/>
    <s v="Elektra 10 kv rondom afzagen en uit de kluit trekken."/>
    <s v="Ja"/>
    <s v="Elektra 10 kv rondom afzagen en uit de kluit trekken."/>
    <s v="Ja"/>
  </r>
  <r>
    <n v="1966"/>
    <s v="BTZ.0034"/>
    <s v="BTZ.0034"/>
    <x v="5"/>
    <s v="Witte acacia"/>
    <m/>
    <n v="27"/>
    <n v="8"/>
    <n v="4.6656000000000004"/>
    <m/>
    <m/>
    <m/>
    <s v="20 - 30"/>
    <s v="Beplanting"/>
    <x v="4"/>
    <s v="Matig"/>
    <s v="Nee"/>
    <s v="Conditie"/>
    <m/>
    <m/>
    <m/>
    <n v="136005.557"/>
    <n v="453501.092"/>
    <s v="236"/>
    <s v="&gt;15 jaar"/>
    <m/>
    <s v="Ja"/>
    <d v="2022-08-02T07:20:20"/>
    <s v="r.thijssen"/>
    <d v="2022-08-05T04:39:56"/>
    <s v="r.geerts@terranostra.nu"/>
    <s v="9 -12 m"/>
    <s v="Ja"/>
    <s v="Nee"/>
    <s v="Ja"/>
    <s v="Ja"/>
    <s v="Ja"/>
    <s v="Ja"/>
    <s v="Nee"/>
    <m/>
    <m/>
    <s v="Ja"/>
    <s v="Elektra noordzijde voorzichtig verwijderen."/>
    <s v="Ja"/>
  </r>
  <r>
    <n v="1967"/>
    <s v="BTZ.0035"/>
    <s v="BTZ.0035"/>
    <x v="5"/>
    <s v="Witte acacia"/>
    <m/>
    <n v="31"/>
    <n v="8"/>
    <n v="6.1504000000000003"/>
    <m/>
    <m/>
    <m/>
    <s v="20 - 30"/>
    <s v="Beplanting"/>
    <x v="5"/>
    <s v="Slecht"/>
    <s v="Nee"/>
    <s v="Conditie"/>
    <m/>
    <m/>
    <m/>
    <n v="136016.00200000001"/>
    <n v="453502.55600000202"/>
    <s v="237"/>
    <s v="&gt;15 jaar"/>
    <m/>
    <s v="Ja"/>
    <d v="2022-08-02T07:20:20"/>
    <s v="r.thijssen"/>
    <d v="2022-08-05T03:57:23"/>
    <s v="r.geerts@terranostra.nu"/>
    <s v="9 -12 m"/>
    <s v="Ja"/>
    <s v="Nee"/>
    <s v="Ja"/>
    <s v="Ja"/>
    <s v="Nee"/>
    <s v="Ja"/>
    <s v="Nee"/>
    <m/>
    <m/>
    <s v="Ja"/>
    <s v="Elektra noordzijde voorzichtig verwijderen."/>
    <s v="Ja"/>
  </r>
  <r>
    <n v="1968"/>
    <s v="BTZ.0036"/>
    <s v="BTZ.0036"/>
    <x v="5"/>
    <s v="Witte acacia"/>
    <m/>
    <n v="40"/>
    <n v="12"/>
    <n v="10.24"/>
    <m/>
    <m/>
    <m/>
    <s v="30 - 40"/>
    <s v="Beplanting"/>
    <x v="4"/>
    <s v="Redelijk"/>
    <s v="Nee"/>
    <s v="Conditie"/>
    <m/>
    <m/>
    <m/>
    <n v="136033.035"/>
    <n v="453504.75300000201"/>
    <s v="238"/>
    <s v="&gt;15 jaar"/>
    <s v="Te grote afhankelijkheid van verre wortelbundels."/>
    <s v="Ja"/>
    <d v="2022-08-02T07:20:20"/>
    <s v="r.thijssen"/>
    <d v="2022-08-05T03:57:23"/>
    <s v="r.geerts@terranostra.nu"/>
    <s v="9 -12 m"/>
    <s v="Ja"/>
    <s v="Nee"/>
    <s v="Ja"/>
    <s v="Ja"/>
    <s v="Nee"/>
    <s v="Ja"/>
    <s v="Nee"/>
    <m/>
    <m/>
    <s v="Ja"/>
    <s v="Elektra noordzijde voorzichtig verwijderen."/>
    <s v="Ja"/>
  </r>
  <r>
    <n v="1969"/>
    <s v="BTZ.0037"/>
    <s v="BTZ.0037"/>
    <x v="33"/>
    <s v="Rode esdoorn"/>
    <m/>
    <n v="12"/>
    <n v="4"/>
    <n v="0.92159999999999997"/>
    <m/>
    <m/>
    <m/>
    <s v="10 - 20"/>
    <s v="Beplanting"/>
    <x v="4"/>
    <s v="Matig"/>
    <s v="Nee"/>
    <s v="Conditie"/>
    <m/>
    <m/>
    <m/>
    <n v="135986.42500000101"/>
    <n v="453498.16400000098"/>
    <s v="239"/>
    <s v="&gt;15 jaar"/>
    <m/>
    <s v="Ja"/>
    <d v="2022-08-02T07:20:20"/>
    <s v="r.thijssen"/>
    <d v="2022-08-05T03:55:53"/>
    <s v="r.geerts@terranostra.nu"/>
    <s v="0 - 6 m"/>
    <s v="Ja"/>
    <s v="Nee"/>
    <s v="Ja"/>
    <s v="Ja"/>
    <s v="Ja"/>
    <s v="Ja"/>
    <s v="Ja"/>
    <m/>
    <m/>
    <s v="Ja"/>
    <s v="Elektra noordzijde voorzichtig verwijderen."/>
    <s v="Ja"/>
  </r>
  <r>
    <n v="1970"/>
    <s v="BTZ.0038"/>
    <s v="BTZ.0038"/>
    <x v="5"/>
    <s v="Witte acacia"/>
    <m/>
    <n v="40"/>
    <n v="12"/>
    <n v="10.24"/>
    <m/>
    <m/>
    <m/>
    <s v="30 - 40"/>
    <s v="Beplanting"/>
    <x v="1"/>
    <s v="Redelijk"/>
    <s v="Nee"/>
    <m/>
    <m/>
    <m/>
    <m/>
    <n v="135972.369000003"/>
    <n v="453499.48200000101"/>
    <s v="240"/>
    <s v="&gt;15 jaar"/>
    <s v="Telecom, water en middenspanning in de kluit."/>
    <s v="Ja"/>
    <d v="2022-08-02T07:20:20"/>
    <s v="r.thijssen"/>
    <d v="2022-08-04T11:40:12"/>
    <s v="r.geerts@terranostra.nu"/>
    <s v="9 -12 m"/>
    <s v="Ja"/>
    <s v="Ja"/>
    <s v="Ja"/>
    <s v="Ja"/>
    <s v="Nee"/>
    <s v="Ja"/>
    <s v="Nee"/>
    <m/>
    <m/>
    <s v="Ja"/>
    <s v="zuidzijde: doorknippen en uit de kluit trekken van elektra 10 kv."/>
    <s v="Ja"/>
  </r>
  <r>
    <n v="1971"/>
    <s v="BTZ.0039"/>
    <s v="BTZ.0039"/>
    <x v="5"/>
    <s v="Witte acacia"/>
    <m/>
    <n v="43"/>
    <n v="12"/>
    <n v="11.833600000000001"/>
    <m/>
    <m/>
    <m/>
    <s v="30 - 40"/>
    <s v="Beplanting"/>
    <x v="4"/>
    <s v="Matig"/>
    <s v="Nee"/>
    <s v="Conditie, kabel"/>
    <m/>
    <m/>
    <m/>
    <n v="135963.43800000101"/>
    <n v="453498.603"/>
    <s v="241"/>
    <s v="&gt;15 jaar"/>
    <s v="10 KV op 1,4 m van kluithart."/>
    <s v="Ja"/>
    <d v="2022-08-02T07:20:20"/>
    <s v="r.thijssen"/>
    <d v="2022-08-05T14:49:35"/>
    <s v="r.geerts@terranostra.nu"/>
    <s v="9 -12 m"/>
    <s v="Ja"/>
    <s v="Nee"/>
    <s v="Ja"/>
    <s v="Ja"/>
    <s v="Nee"/>
    <s v="Nee"/>
    <s v="Nee"/>
    <m/>
    <m/>
    <s v="Ja"/>
    <s v="zuidzijde: doorknippen en uit de kluit trekken van elektra 10 kv."/>
    <s v="Ja"/>
  </r>
  <r>
    <n v="1972"/>
    <s v="BTZ.0040"/>
    <s v="BTZ.0040"/>
    <x v="5"/>
    <s v="Witte acacia"/>
    <m/>
    <n v="43"/>
    <n v="12"/>
    <n v="11.833600000000001"/>
    <m/>
    <m/>
    <m/>
    <s v="30 - 40"/>
    <s v="Beplanting"/>
    <x v="4"/>
    <s v="Slecht"/>
    <s v="Nee"/>
    <s v="Conditie, kabel"/>
    <m/>
    <m/>
    <m/>
    <n v="135955.04300000099"/>
    <n v="453497.48100000201"/>
    <s v="242"/>
    <s v="&gt;15 jaar"/>
    <s v="10 KV op 1,6 m van kluithart."/>
    <s v="Ja"/>
    <d v="2022-08-02T07:20:20"/>
    <s v="r.thijssen"/>
    <d v="2022-08-05T14:49:35"/>
    <s v="r.geerts@terranostra.nu"/>
    <s v="9 -12 m"/>
    <s v="Ja"/>
    <s v="Nee"/>
    <s v="Ja"/>
    <s v="Ja"/>
    <s v="Nee"/>
    <s v="Nee"/>
    <s v="Nee"/>
    <m/>
    <m/>
    <s v="Ja"/>
    <s v="zuidzijde: doorknippen en uit de kluit trekken van elektra 10 kv."/>
    <s v="Ja"/>
  </r>
  <r>
    <n v="1973"/>
    <s v="BTZ.0041"/>
    <s v="BTZ.0041"/>
    <x v="5"/>
    <s v="Witte acacia"/>
    <m/>
    <n v="45"/>
    <n v="12"/>
    <n v="12.96"/>
    <m/>
    <m/>
    <m/>
    <s v="30 - 40"/>
    <s v="Beplanting"/>
    <x v="5"/>
    <s v="Slecht"/>
    <s v="Nee"/>
    <s v="Conditie, kabel"/>
    <m/>
    <m/>
    <m/>
    <n v="135940.49900000199"/>
    <n v="453495.04000000301"/>
    <s v="243"/>
    <s v="&gt;15 jaar"/>
    <m/>
    <s v="Ja"/>
    <d v="2022-08-02T07:20:20"/>
    <s v="r.thijssen"/>
    <d v="2022-08-05T14:49:35"/>
    <s v="r.geerts@terranostra.nu"/>
    <s v="9 -12 m"/>
    <s v="Ja"/>
    <s v="Nee"/>
    <s v="Ja"/>
    <s v="Ja"/>
    <s v="Nee"/>
    <s v="Nee"/>
    <s v="Nee"/>
    <m/>
    <m/>
    <s v="Ja"/>
    <s v="zuidzijde: doorknippen en uit de kluit trekken van elektra 10 kv."/>
    <s v="Ja"/>
  </r>
  <r>
    <n v="1974"/>
    <s v="BTZ.0042"/>
    <s v="BTZ.0042"/>
    <x v="5"/>
    <s v="Witte acacia"/>
    <m/>
    <n v="41"/>
    <n v="14"/>
    <n v="10.7584"/>
    <m/>
    <m/>
    <m/>
    <s v="30 - 40"/>
    <s v="Beplanting"/>
    <x v="4"/>
    <s v="Matig"/>
    <s v="Nee"/>
    <s v="Conditie, kabel"/>
    <m/>
    <m/>
    <m/>
    <n v="135947.67300000001"/>
    <n v="453496.40700000199"/>
    <s v="244"/>
    <s v="&gt;15 jaar"/>
    <s v="10 KV op 1,6 m van kluithart."/>
    <s v="Ja"/>
    <d v="2022-08-02T07:20:20"/>
    <s v="r.thijssen"/>
    <d v="2022-08-05T14:49:35"/>
    <s v="r.geerts@terranostra.nu"/>
    <s v="9 -12 m"/>
    <s v="Ja"/>
    <s v="Nee"/>
    <s v="Ja"/>
    <s v="Ja"/>
    <s v="Nee"/>
    <s v="Nee"/>
    <s v="Nee"/>
    <m/>
    <m/>
    <s v="Ja"/>
    <s v="zuidzijde: doorknippen en uit de kluit trekken van elektra 10 kv."/>
    <s v="Ja"/>
  </r>
  <r>
    <n v="1975"/>
    <s v="BTZ.0043"/>
    <s v="BTZ.0043"/>
    <x v="5"/>
    <s v="Witte acacia"/>
    <m/>
    <n v="40"/>
    <n v="12"/>
    <n v="10.24"/>
    <m/>
    <m/>
    <m/>
    <s v="30 - 40"/>
    <s v="Beplanting"/>
    <x v="5"/>
    <s v="Slecht"/>
    <s v="Nee"/>
    <s v="Conditie, kabel"/>
    <m/>
    <m/>
    <m/>
    <n v="135932.78700000001"/>
    <n v="453493.86900000297"/>
    <s v="245"/>
    <s v="&gt;15 jaar"/>
    <s v="10 KV op 0,8 m van kluithart."/>
    <s v="Ja"/>
    <d v="2022-08-02T07:20:20"/>
    <s v="r.thijssen"/>
    <d v="2022-08-05T14:49:35"/>
    <s v="r.geerts@terranostra.nu"/>
    <s v="9 -12 m"/>
    <s v="Ja"/>
    <s v="Nee"/>
    <s v="Ja"/>
    <s v="Ja"/>
    <s v="Nee"/>
    <s v="Nee"/>
    <s v="Nee"/>
    <m/>
    <m/>
    <s v="Ja"/>
    <s v="zuidzijde: doorknippen en uit de kluit trekken van elektra 10 kv."/>
    <s v="Ja"/>
  </r>
  <r>
    <n v="1976"/>
    <s v="BTZ.0044"/>
    <s v="BTZ.0044"/>
    <x v="5"/>
    <s v="Witte acacia"/>
    <m/>
    <n v="36"/>
    <n v="12"/>
    <n v="8.2943999999999996"/>
    <m/>
    <m/>
    <m/>
    <s v="30 - 40"/>
    <s v="Beplanting"/>
    <x v="4"/>
    <s v="Matig"/>
    <s v="Nee"/>
    <s v="Conditie"/>
    <m/>
    <s v="eenzijdige kroon"/>
    <s v="stamschade"/>
    <n v="135925.22200000301"/>
    <n v="453476.54300000099"/>
    <s v="246"/>
    <s v="&gt;15 jaar"/>
    <s v="Te grote afhankelijkheid van verre wortelbundels."/>
    <s v="Ja"/>
    <d v="2022-08-02T07:20:20"/>
    <s v="r.thijssen"/>
    <d v="2022-08-04T13:47:27"/>
    <s v="r.geerts@terranostra.nu"/>
    <s v="9 -12 m"/>
    <s v="Ja"/>
    <s v="Nee"/>
    <s v="Ja"/>
    <s v="Ja"/>
    <s v="Ja"/>
    <s v="Nee"/>
    <s v="Nee"/>
    <m/>
    <m/>
    <s v="Nee"/>
    <m/>
    <s v="Ja"/>
  </r>
  <r>
    <n v="1977"/>
    <s v="BTZ.0045"/>
    <s v="BTZ.0045"/>
    <x v="5"/>
    <s v="Witte acacia"/>
    <m/>
    <n v="38"/>
    <n v="12"/>
    <n v="9.2416"/>
    <m/>
    <m/>
    <m/>
    <s v="30 - 40"/>
    <s v="Beplanting"/>
    <x v="4"/>
    <s v="Matig"/>
    <s v="Nee"/>
    <s v="Conditie"/>
    <m/>
    <m/>
    <m/>
    <n v="135919.073000003"/>
    <n v="453475.71300000302"/>
    <s v="247"/>
    <s v="&gt;15 jaar"/>
    <s v="Te grote afhankelijkheid van verre wortelbundels."/>
    <s v="Ja"/>
    <d v="2022-08-02T07:20:20"/>
    <s v="r.thijssen"/>
    <d v="2022-08-04T13:47:27"/>
    <s v="r.geerts@terranostra.nu"/>
    <s v="9 -12 m"/>
    <s v="Ja"/>
    <s v="Nee"/>
    <s v="Ja"/>
    <s v="Ja"/>
    <s v="Ja"/>
    <s v="Nee"/>
    <s v="Nee"/>
    <m/>
    <m/>
    <s v="Nee"/>
    <m/>
    <s v="Ja"/>
  </r>
  <r>
    <n v="1978"/>
    <s v="BTZ.0046"/>
    <s v="BTZ.0046"/>
    <x v="5"/>
    <s v="Witte acacia"/>
    <m/>
    <n v="38"/>
    <n v="12"/>
    <n v="9.2416"/>
    <m/>
    <m/>
    <m/>
    <s v="30 - 40"/>
    <s v="Beplanting"/>
    <x v="1"/>
    <s v="Redelijk"/>
    <s v="Nee"/>
    <s v="Verankering"/>
    <m/>
    <m/>
    <m/>
    <n v="135910.43400000001"/>
    <n v="453474.444000002"/>
    <s v="248"/>
    <s v="&gt;15 jaar"/>
    <s v="groenstrook 2,2 m breed. Tuikabels te voorzien. Te grote afhankelijkheid van verre wortelbundels."/>
    <s v="Ja"/>
    <d v="2022-08-02T07:20:20"/>
    <s v="r.thijssen"/>
    <d v="2022-08-04T13:43:45"/>
    <s v="r.geerts@terranostra.nu"/>
    <s v="9 -12 m"/>
    <s v="Ja"/>
    <s v="Ja"/>
    <s v="Ja"/>
    <s v="Ja"/>
    <s v="Ja"/>
    <s v="Nee"/>
    <s v="Nee"/>
    <m/>
    <m/>
    <s v="Nee"/>
    <m/>
    <s v="Ja"/>
  </r>
  <r>
    <n v="1979"/>
    <s v="BTZ.0047"/>
    <s v="BTZ.0047"/>
    <x v="5"/>
    <s v="Witte acacia"/>
    <m/>
    <n v="46"/>
    <n v="12"/>
    <n v="13.542400000000001"/>
    <m/>
    <m/>
    <m/>
    <s v="30 - 40"/>
    <s v="Beplanting"/>
    <x v="4"/>
    <s v="Redelijk"/>
    <s v="Nee"/>
    <s v="Conditie"/>
    <m/>
    <m/>
    <m/>
    <n v="135905.21200000099"/>
    <n v="453473.51700000098"/>
    <s v="249"/>
    <s v="&gt;15 jaar"/>
    <s v="groenstrook 2,2 m breed. Tuikabels te voorzien. Te grote afhankelijkheid van verre wortelbundels."/>
    <s v="Ja"/>
    <d v="2022-08-02T07:20:20"/>
    <s v="r.thijssen"/>
    <d v="2022-08-04T13:40:51"/>
    <s v="r.geerts@terranostra.nu"/>
    <s v="9 -12 m"/>
    <s v="Ja"/>
    <s v="Nee"/>
    <s v="Ja"/>
    <s v="Ja"/>
    <s v="Ja"/>
    <s v="Nee"/>
    <s v="Nee"/>
    <m/>
    <m/>
    <s v="Ja"/>
    <s v="Westzijde elektra doorzagen buiten de kluit en eruit trekken."/>
    <s v="Ja"/>
  </r>
  <r>
    <n v="1980"/>
    <s v="BTZ.0048"/>
    <s v="BTZ.0048"/>
    <x v="5"/>
    <s v="Witte acacia"/>
    <m/>
    <n v="46"/>
    <n v="12"/>
    <n v="13.542400000000001"/>
    <m/>
    <m/>
    <m/>
    <s v="30 - 40"/>
    <s v="Beplanting"/>
    <x v="4"/>
    <s v="Matig"/>
    <s v="Nee"/>
    <s v="Conditie"/>
    <m/>
    <m/>
    <m/>
    <n v="135895.06000000201"/>
    <n v="453471.80300000298"/>
    <s v="250"/>
    <s v="&gt;15 jaar"/>
    <s v="groenstrook 2,2 m breed. Tuikabels te voorzien."/>
    <s v="Ja"/>
    <d v="2022-08-02T07:20:20"/>
    <s v="r.thijssen"/>
    <d v="2022-08-04T13:38:14"/>
    <s v="r.geerts@terranostra.nu"/>
    <s v="9 -12 m"/>
    <s v="Ja"/>
    <s v="Nee"/>
    <s v="Ja"/>
    <s v="Ja"/>
    <s v="Ja"/>
    <s v="Nee"/>
    <s v="Nee"/>
    <m/>
    <m/>
    <s v="Nee"/>
    <m/>
    <s v="Ja"/>
  </r>
  <r>
    <n v="1982"/>
    <s v="BTZ.0050"/>
    <s v="BTZ.0050"/>
    <x v="23"/>
    <s v="Veldesdoorn"/>
    <m/>
    <n v="39"/>
    <n v="6"/>
    <n v="9.7344000000000008"/>
    <m/>
    <m/>
    <m/>
    <s v="30 - 40"/>
    <s v="Beplanting"/>
    <x v="0"/>
    <s v="Redelijk"/>
    <s v="Nee"/>
    <s v="Telecom in kluit"/>
    <m/>
    <m/>
    <m/>
    <n v="135899.74600000301"/>
    <n v="453452.86599999998"/>
    <s v="252"/>
    <s v="&gt;15 jaar"/>
    <s v="Telecom op 1 m noord"/>
    <s v="Ja"/>
    <d v="2022-08-02T07:20:20"/>
    <s v="r.thijssen"/>
    <d v="2022-08-04T13:51:49"/>
    <s v="r.geerts@terranostra.nu"/>
    <s v="9 -12 m"/>
    <s v="Ja"/>
    <s v="Ja"/>
    <s v="Ja"/>
    <s v="Ja"/>
    <s v="Nee"/>
    <s v="Ja"/>
    <s v="Ja"/>
    <m/>
    <m/>
    <s v="Nee"/>
    <m/>
    <s v="Ja"/>
  </r>
  <r>
    <n v="1983"/>
    <s v="BTZ.0051"/>
    <s v="BTZ.0051"/>
    <x v="23"/>
    <s v="Veldesdoorn"/>
    <m/>
    <n v="21"/>
    <n v="6"/>
    <n v="2.8224"/>
    <m/>
    <m/>
    <m/>
    <s v="30 - 40"/>
    <s v="Beplanting"/>
    <x v="0"/>
    <s v="Redelijk"/>
    <s v="Nee"/>
    <m/>
    <m/>
    <m/>
    <m/>
    <n v="135897.501000002"/>
    <n v="453451.69500000001"/>
    <s v="253"/>
    <s v="&gt;15 jaar"/>
    <s v="Als buurboom wordt  gekapt."/>
    <s v="Ja"/>
    <d v="2022-08-02T07:20:20"/>
    <s v="r.thijssen"/>
    <d v="2022-08-05T15:17:25"/>
    <s v="r.geerts@terranostra.nu"/>
    <s v="6 - 9 m"/>
    <s v="Ja"/>
    <s v="Ja"/>
    <s v="Ja"/>
    <s v="Nee"/>
    <s v="Ja"/>
    <s v="Ja"/>
    <s v="Ja"/>
    <m/>
    <s v="Te dicht op buurboom."/>
    <s v="Nee"/>
    <m/>
    <s v="Ja"/>
  </r>
  <r>
    <n v="1984"/>
    <s v="BTZ.0052"/>
    <s v="BTZ.0052"/>
    <x v="5"/>
    <s v="Witte acacia"/>
    <m/>
    <n v="33"/>
    <n v="12"/>
    <n v="6.9695999999999998"/>
    <m/>
    <m/>
    <m/>
    <s v="30 - 40"/>
    <s v="Verharding"/>
    <x v="1"/>
    <s v="Redelijk"/>
    <s v="Nee"/>
    <s v="Geen kluit te maken"/>
    <m/>
    <m/>
    <m/>
    <n v="135909.65300000101"/>
    <n v="453460.47999999998"/>
    <s v="254"/>
    <s v="&gt;15 jaar"/>
    <s v="Compleet dichtgestraat, te grote afhankelijkheid van verre wortelbundels."/>
    <s v="Ja"/>
    <d v="2022-08-02T07:20:20"/>
    <s v="r.thijssen"/>
    <d v="2022-08-04T13:49:47"/>
    <s v="r.geerts@terranostra.nu"/>
    <s v="9 -12 m"/>
    <s v="Ja"/>
    <s v="Ja"/>
    <s v="Ja"/>
    <s v="Ja"/>
    <s v="Ja"/>
    <s v="Nee"/>
    <s v="Nee"/>
    <m/>
    <s v="Te zeer afhankelijk van verre wortels."/>
    <s v="Nee"/>
    <m/>
    <s v="Ja"/>
  </r>
  <r>
    <n v="1985"/>
    <s v="BTZ.0053"/>
    <s v="BTZ.0053"/>
    <x v="5"/>
    <s v="Witte acacia"/>
    <m/>
    <n v="29"/>
    <n v="12"/>
    <n v="5.3823999999999996"/>
    <m/>
    <m/>
    <m/>
    <s v="30 - 40"/>
    <s v="Verharding"/>
    <x v="1"/>
    <s v="Redelijk"/>
    <s v="Nee"/>
    <s v="Geen kluit te maken"/>
    <m/>
    <m/>
    <m/>
    <n v="135923.27000000299"/>
    <n v="453470.437000003"/>
    <s v="255"/>
    <s v="&gt;15 jaar"/>
    <s v="Compleet dichtgestraat, te grote afhankelijkheid van verre wortelbundels."/>
    <s v="Ja"/>
    <d v="2022-08-02T07:20:20"/>
    <s v="r.thijssen"/>
    <d v="2022-08-04T13:48:51"/>
    <s v="r.geerts@terranostra.nu"/>
    <s v="9 -12 m"/>
    <s v="Ja"/>
    <s v="Ja"/>
    <s v="Ja"/>
    <s v="Ja"/>
    <s v="Nee"/>
    <s v="Nee"/>
    <s v="Nee"/>
    <m/>
    <s v="Te zeer afhankelijk van verre wortels."/>
    <s v="Nee"/>
    <m/>
    <s v="Ja"/>
  </r>
  <r>
    <n v="1986"/>
    <s v="BTZ.0054"/>
    <s v="BTZ.0054"/>
    <x v="5"/>
    <s v="Witte acacia"/>
    <m/>
    <n v="30"/>
    <n v="12"/>
    <n v="5.76"/>
    <m/>
    <m/>
    <m/>
    <s v="30 - 40"/>
    <s v="Verharding"/>
    <x v="1"/>
    <s v="Redelijk"/>
    <s v="Nee"/>
    <s v="Geen kluit te maken"/>
    <m/>
    <m/>
    <m/>
    <n v="135924.00200000001"/>
    <n v="453462.87200000102"/>
    <s v="256"/>
    <s v="&gt;15 jaar"/>
    <s v="Compleet dichtgestraat, te grote afhankelijkheid van verre wortelbundels."/>
    <s v="Ja"/>
    <d v="2022-08-02T07:20:20"/>
    <s v="r.thijssen"/>
    <d v="2022-08-04T13:49:47"/>
    <s v="r.geerts@terranostra.nu"/>
    <s v="9 -12 m"/>
    <s v="Ja"/>
    <s v="Ja"/>
    <s v="Ja"/>
    <s v="Ja"/>
    <s v="Ja"/>
    <s v="Nee"/>
    <s v="Nee"/>
    <m/>
    <s v="Te zeer afhankelijk van verre wortels."/>
    <s v="Nee"/>
    <m/>
    <s v="Ja"/>
  </r>
  <r>
    <n v="1992"/>
    <s v="BTZ.0061"/>
    <s v="BTZ.0061"/>
    <x v="5"/>
    <s v="Witte acacia"/>
    <m/>
    <n v="48"/>
    <n v="12"/>
    <n v="14.7456"/>
    <m/>
    <m/>
    <m/>
    <s v="30 - 40"/>
    <s v="Beplanting"/>
    <x v="4"/>
    <s v="Redelijk"/>
    <s v="Nee"/>
    <s v="Conditie"/>
    <m/>
    <m/>
    <m/>
    <n v="135899.99799999999"/>
    <n v="453363.91400000098"/>
    <s v="262"/>
    <s v="10-15 jaar"/>
    <m/>
    <s v="Ja"/>
    <d v="2022-08-02T07:20:20"/>
    <s v="r.thijssen"/>
    <d v="2022-08-04T14:06:10"/>
    <s v="r.geerts@terranostra.nu"/>
    <s v="9 -12 m"/>
    <s v="Ja"/>
    <s v="Nee"/>
    <s v="Ja"/>
    <s v="Ja"/>
    <s v="Ja"/>
    <s v="Nee"/>
    <s v="Nee"/>
    <m/>
    <s v="Te zeer afhankelijk van verre wortels."/>
    <s v="Nee"/>
    <m/>
    <s v="Ja"/>
  </r>
  <r>
    <n v="1993"/>
    <s v="BTZ.0062"/>
    <s v="BTZ.0062"/>
    <x v="5"/>
    <s v="Witte acacia"/>
    <m/>
    <n v="38"/>
    <n v="12"/>
    <n v="9.2416"/>
    <m/>
    <m/>
    <m/>
    <s v="30 - 40"/>
    <s v="Beplanting"/>
    <x v="4"/>
    <s v="Redelijk"/>
    <s v="Nee"/>
    <s v="Conditie"/>
    <m/>
    <m/>
    <m/>
    <n v="135901.42500000101"/>
    <n v="453354.13200000301"/>
    <s v="263"/>
    <s v="&gt;15 jaar"/>
    <m/>
    <s v="Ja"/>
    <d v="2022-08-02T07:20:20"/>
    <s v="r.thijssen"/>
    <d v="2022-08-04T14:06:10"/>
    <s v="r.geerts@terranostra.nu"/>
    <s v="9 -12 m"/>
    <s v="Ja"/>
    <s v="Nee"/>
    <s v="Ja"/>
    <s v="Ja"/>
    <s v="Ja"/>
    <s v="Nee"/>
    <s v="Nee"/>
    <m/>
    <s v="Te zeer afhankelijk van verre wortels."/>
    <s v="Nee"/>
    <m/>
    <s v="Ja"/>
  </r>
  <r>
    <n v="1994"/>
    <s v="BTZ.0063"/>
    <s v="BTZ.0063"/>
    <x v="5"/>
    <s v="Witte acacia"/>
    <m/>
    <n v="31"/>
    <n v="12"/>
    <n v="6.1504000000000003"/>
    <m/>
    <m/>
    <m/>
    <s v="30 - 40"/>
    <s v="Beplanting"/>
    <x v="4"/>
    <s v="Redelijk"/>
    <s v="Nee"/>
    <s v="Conditie"/>
    <m/>
    <m/>
    <m/>
    <n v="135902.274"/>
    <n v="453347.95000000298"/>
    <s v="264"/>
    <s v="&gt;15 jaar"/>
    <m/>
    <s v="Ja"/>
    <d v="2022-08-02T07:20:20"/>
    <s v="r.thijssen"/>
    <d v="2022-08-04T14:06:10"/>
    <s v="r.geerts@terranostra.nu"/>
    <s v="9 -12 m"/>
    <s v="Ja"/>
    <s v="Nee"/>
    <s v="Ja"/>
    <s v="Ja"/>
    <s v="Ja"/>
    <s v="Nee"/>
    <s v="Nee"/>
    <m/>
    <s v="Te zeer afhankelijk van verre wortels."/>
    <s v="Nee"/>
    <m/>
    <s v="Ja"/>
  </r>
  <r>
    <n v="1995"/>
    <s v="BTZ.0064"/>
    <s v="BTZ.0064"/>
    <x v="5"/>
    <s v="Witte acacia"/>
    <m/>
    <n v="42"/>
    <n v="12"/>
    <n v="11.2896"/>
    <m/>
    <m/>
    <m/>
    <s v="30 - 40"/>
    <s v="Beplanting"/>
    <x v="4"/>
    <s v="Redelijk"/>
    <s v="Nee"/>
    <s v="Conditie"/>
    <m/>
    <m/>
    <m/>
    <n v="135888.58600000301"/>
    <n v="453341.49600000301"/>
    <s v="265"/>
    <s v="&gt;15 jaar"/>
    <m/>
    <s v="Ja"/>
    <d v="2022-08-02T07:20:20"/>
    <s v="r.thijssen"/>
    <d v="2022-08-04T14:06:10"/>
    <s v="r.geerts@terranostra.nu"/>
    <s v="9 -12 m"/>
    <s v="Ja"/>
    <s v="Nee"/>
    <s v="Ja"/>
    <s v="Ja"/>
    <s v="Ja"/>
    <s v="Nee"/>
    <s v="Nee"/>
    <m/>
    <s v="Te zeer afhankelijk van verre wortels."/>
    <s v="Nee"/>
    <m/>
    <s v="Ja"/>
  </r>
  <r>
    <n v="1996"/>
    <s v="BTZ.0065"/>
    <s v="BTZ.0065"/>
    <x v="5"/>
    <s v="Witte acacia"/>
    <m/>
    <n v="42"/>
    <n v="12"/>
    <n v="11.2896"/>
    <m/>
    <m/>
    <m/>
    <s v="30 - 40"/>
    <s v="Beplanting"/>
    <x v="1"/>
    <s v="Redelijk"/>
    <s v="Nee"/>
    <m/>
    <m/>
    <m/>
    <m/>
    <n v="135887.83800000299"/>
    <n v="453348.01800000301"/>
    <s v="266"/>
    <s v="&gt;15 jaar"/>
    <s v="Te grote afhankelijkheid van verre wortelbundels. "/>
    <s v="Ja"/>
    <d v="2022-08-02T07:20:20"/>
    <s v="r.thijssen"/>
    <d v="2022-08-04T14:04:54"/>
    <s v="r.geerts@terranostra.nu"/>
    <s v="9 -12 m"/>
    <s v="Ja"/>
    <s v="Ja"/>
    <s v="Ja"/>
    <s v="Ja"/>
    <s v="Ja"/>
    <s v="Nee"/>
    <s v="Nee"/>
    <m/>
    <s v="Te zeer afhankelijk van verre wortels."/>
    <s v="Nee"/>
    <m/>
    <s v="Ja"/>
  </r>
  <r>
    <n v="1997"/>
    <s v="BTZ.0066"/>
    <s v="BTZ.0066"/>
    <x v="5"/>
    <s v="Witte acacia"/>
    <m/>
    <n v="47"/>
    <n v="12"/>
    <n v="14.137600000000001"/>
    <m/>
    <m/>
    <m/>
    <s v="30 - 40"/>
    <s v="Beplanting"/>
    <x v="4"/>
    <s v="Redelijk"/>
    <s v="Nee"/>
    <s v="Conditie"/>
    <m/>
    <m/>
    <m/>
    <n v="135886.572000001"/>
    <n v="453355.95300000202"/>
    <s v="267"/>
    <s v="&gt;15 jaar"/>
    <m/>
    <s v="Ja"/>
    <d v="2022-08-02T07:20:20"/>
    <s v="r.thijssen"/>
    <d v="2022-08-04T14:06:10"/>
    <s v="r.geerts@terranostra.nu"/>
    <s v="9 -12 m"/>
    <s v="Ja"/>
    <s v="Nee"/>
    <s v="Ja"/>
    <s v="Ja"/>
    <s v="Ja"/>
    <s v="Nee"/>
    <s v="Nee"/>
    <m/>
    <s v="Te zeer afhankelijk van verre wortels."/>
    <s v="Nee"/>
    <m/>
    <s v="Ja"/>
  </r>
  <r>
    <n v="1998"/>
    <s v="BTZ.0067"/>
    <s v="BTZ.0067"/>
    <x v="5"/>
    <s v="Witte acacia"/>
    <m/>
    <n v="45"/>
    <n v="10"/>
    <n v="12.96"/>
    <m/>
    <m/>
    <m/>
    <s v="30 - 40"/>
    <s v="Beplanting"/>
    <x v="5"/>
    <s v="Slecht"/>
    <s v="Nee"/>
    <s v="Conditie"/>
    <m/>
    <m/>
    <m/>
    <n v="135885.41700000301"/>
    <n v="453364.342"/>
    <s v="268"/>
    <s v="&lt;5 jaar"/>
    <m/>
    <s v="Ja"/>
    <d v="2022-08-02T07:20:20"/>
    <s v="r.thijssen"/>
    <d v="2022-08-05T14:27:19"/>
    <s v="r.geerts@terranostra.nu"/>
    <s v="9 -12 m"/>
    <s v="Ja"/>
    <s v="Nee"/>
    <s v="Ja"/>
    <s v="Ja"/>
    <s v="Ja"/>
    <s v="Nee"/>
    <s v="Nee"/>
    <m/>
    <m/>
    <s v="Nee"/>
    <m/>
    <s v="Ja"/>
  </r>
  <r>
    <n v="1999"/>
    <s v="BTZ.0068"/>
    <s v="BTZ.0068"/>
    <x v="5"/>
    <s v="Witte acacia"/>
    <m/>
    <n v="45"/>
    <n v="12"/>
    <n v="12.96"/>
    <m/>
    <m/>
    <m/>
    <s v="30 - 40"/>
    <s v="Beplanting"/>
    <x v="1"/>
    <s v="Redelijk"/>
    <s v="Nee"/>
    <m/>
    <s v="eenzijdige kluit"/>
    <m/>
    <m/>
    <n v="135892.68600000101"/>
    <n v="453365.70100000099"/>
    <s v="269"/>
    <s v="&gt;15 jaar"/>
    <s v="Geen kabels hier. "/>
    <s v="Ja"/>
    <d v="2022-08-02T07:20:20"/>
    <s v="r.thijssen"/>
    <d v="2022-08-04T14:04:54"/>
    <s v="r.geerts@terranostra.nu"/>
    <s v="9 -12 m"/>
    <s v="Ja"/>
    <s v="Ja"/>
    <s v="Ja"/>
    <s v="Ja"/>
    <s v="Ja"/>
    <s v="Nee"/>
    <s v="Nee"/>
    <m/>
    <s v="Te zeer afhankelijk van verre wortels."/>
    <s v="Nee"/>
    <m/>
    <s v="Ja"/>
  </r>
  <r>
    <n v="2000"/>
    <s v="BTZ.0069"/>
    <s v="BTZ.0069"/>
    <x v="5"/>
    <s v="Witte acacia"/>
    <m/>
    <n v="40"/>
    <n v="12"/>
    <n v="10.24"/>
    <m/>
    <m/>
    <m/>
    <s v="30 - 40"/>
    <s v="Beplanting"/>
    <x v="4"/>
    <s v="Matig"/>
    <s v="Nee"/>
    <s v="Conditie"/>
    <m/>
    <m/>
    <m/>
    <n v="135943.864"/>
    <n v="453353.56800000003"/>
    <s v="270"/>
    <s v="&gt;15 jaar"/>
    <m/>
    <s v="Ja"/>
    <d v="2022-08-02T07:20:20"/>
    <s v="r.thijssen"/>
    <d v="2022-08-04T14:06:10"/>
    <s v="r.geerts@terranostra.nu"/>
    <s v="9 -12 m"/>
    <s v="Ja"/>
    <s v="Nee"/>
    <s v="Ja"/>
    <s v="Ja"/>
    <s v="Ja"/>
    <s v="Nee"/>
    <s v="Nee"/>
    <m/>
    <s v="Te zeer afhankelijk van verre wortels."/>
    <s v="Nee"/>
    <m/>
    <s v="Ja"/>
  </r>
  <r>
    <n v="2001"/>
    <s v="BTZ.0070"/>
    <s v="BTZ.0070"/>
    <x v="5"/>
    <s v="Witte acacia"/>
    <m/>
    <n v="34"/>
    <n v="10"/>
    <n v="7.3983999999999996"/>
    <m/>
    <m/>
    <m/>
    <s v="30 - 40"/>
    <s v="Beplanting"/>
    <x v="1"/>
    <s v="Matig"/>
    <s v="Nee"/>
    <s v="Opdruk afh verre w"/>
    <m/>
    <m/>
    <m/>
    <n v="135937.41500000301"/>
    <n v="453352.39200000098"/>
    <s v="271"/>
    <s v="&gt;15 jaar"/>
    <s v="Geen kabels hier.  Groenstrook 2,2 m breed. Niet al te grote boom met een redelijke conditie."/>
    <s v="Ja"/>
    <d v="2022-08-02T07:20:20"/>
    <s v="r.thijssen"/>
    <d v="2022-08-04T14:04:54"/>
    <s v="r.geerts@terranostra.nu"/>
    <s v="9 -12 m"/>
    <s v="Ja"/>
    <s v="Ja"/>
    <s v="Ja"/>
    <s v="Ja"/>
    <s v="Ja"/>
    <s v="Nee"/>
    <s v="Nee"/>
    <m/>
    <s v="Te zeer afhankelijk van verre wortels."/>
    <s v="Nee"/>
    <m/>
    <s v="Ja"/>
  </r>
  <r>
    <n v="2002"/>
    <s v="BTZ.0071"/>
    <s v="BTZ.0071"/>
    <x v="5"/>
    <s v="Witte acacia"/>
    <m/>
    <n v="35"/>
    <n v="10"/>
    <n v="7.84"/>
    <m/>
    <m/>
    <m/>
    <s v="30 - 40"/>
    <s v="Verharding"/>
    <x v="1"/>
    <s v="Matig"/>
    <s v="Nee"/>
    <m/>
    <m/>
    <m/>
    <m/>
    <n v="135939.46300000299"/>
    <n v="453359.448000003"/>
    <s v="272"/>
    <s v="&gt;15 jaar"/>
    <s v="Compleet dichtgestraat, te grote afhankelijkheid van verre wortelbundels."/>
    <s v="Ja"/>
    <d v="2022-08-02T07:20:20"/>
    <s v="r.thijssen"/>
    <d v="2022-08-04T14:04:54"/>
    <s v="r.geerts@terranostra.nu"/>
    <s v="9 -12 m"/>
    <s v="Ja"/>
    <s v="Ja"/>
    <s v="Ja"/>
    <s v="Ja"/>
    <s v="Ja"/>
    <s v="Nee"/>
    <s v="Nee"/>
    <m/>
    <s v="Te zeer afhankelijk van verre wortels."/>
    <s v="Nee"/>
    <m/>
    <s v="Ja"/>
  </r>
  <r>
    <n v="2003"/>
    <s v="BTZ.0072"/>
    <s v="BTZ.0072"/>
    <x v="5"/>
    <s v="Witte acacia"/>
    <m/>
    <n v="46"/>
    <n v="10"/>
    <n v="13.542400000000001"/>
    <m/>
    <m/>
    <m/>
    <s v="30 - 40"/>
    <s v="Beplanting"/>
    <x v="4"/>
    <s v="Matig"/>
    <s v="Nee"/>
    <s v="Conditie"/>
    <m/>
    <m/>
    <m/>
    <n v="135930.16800000099"/>
    <n v="453351.55699999997"/>
    <s v="273"/>
    <s v="&gt;15 jaar"/>
    <m/>
    <s v="Ja"/>
    <d v="2022-08-02T07:20:20"/>
    <s v="r.thijssen"/>
    <d v="2022-08-04T14:06:10"/>
    <s v="r.geerts@terranostra.nu"/>
    <s v="9 -12 m"/>
    <s v="Ja"/>
    <s v="Nee"/>
    <s v="Ja"/>
    <s v="Ja"/>
    <s v="Ja"/>
    <s v="Nee"/>
    <s v="Nee"/>
    <m/>
    <s v="Te zeer afhankelijk van verre wortels."/>
    <s v="Nee"/>
    <m/>
    <s v="Ja"/>
  </r>
  <r>
    <n v="2004"/>
    <s v="BTZ.0073"/>
    <s v="BTZ.0073"/>
    <x v="5"/>
    <s v="Witte acacia"/>
    <m/>
    <n v="34"/>
    <n v="10"/>
    <n v="7.3983999999999996"/>
    <m/>
    <m/>
    <m/>
    <s v="30 - 40"/>
    <s v="Beplanting"/>
    <x v="5"/>
    <s v="Slecht"/>
    <s v="Nee"/>
    <s v="Conditie"/>
    <m/>
    <m/>
    <m/>
    <n v="135923.75700000301"/>
    <n v="453350.22900000197"/>
    <s v="274"/>
    <s v="&lt;5 jaar"/>
    <m/>
    <s v="Ja"/>
    <d v="2022-08-02T07:20:20"/>
    <s v="r.thijssen"/>
    <d v="2022-08-04T14:07:23"/>
    <s v="r.geerts@terranostra.nu"/>
    <s v="9 -12 m"/>
    <s v="Ja"/>
    <s v="Nee"/>
    <s v="Ja"/>
    <s v="Ja"/>
    <s v="Ja"/>
    <s v="Nee"/>
    <s v="Nee"/>
    <m/>
    <s v="Te zeer afhankelijk van verre wortels."/>
    <s v="Nee"/>
    <m/>
    <s v="Ja"/>
  </r>
  <r>
    <n v="2005"/>
    <s v="BTZ.0074"/>
    <s v="BTZ.0074"/>
    <x v="5"/>
    <s v="Witte acacia"/>
    <m/>
    <n v="38"/>
    <n v="10"/>
    <n v="9.2416"/>
    <m/>
    <m/>
    <m/>
    <s v="30 - 40"/>
    <s v="Beplanting"/>
    <x v="4"/>
    <s v="Matig"/>
    <s v="Nee"/>
    <s v="Conditie"/>
    <m/>
    <m/>
    <m/>
    <n v="135914.386"/>
    <n v="453349.09100000199"/>
    <s v="275"/>
    <s v="&gt;15 jaar"/>
    <m/>
    <s v="Ja"/>
    <d v="2022-08-02T07:20:20"/>
    <s v="r.thijssen"/>
    <d v="2022-08-04T14:06:10"/>
    <s v="r.geerts@terranostra.nu"/>
    <s v="9 -12 m"/>
    <s v="Ja"/>
    <s v="Nee"/>
    <s v="Ja"/>
    <s v="Ja"/>
    <s v="Ja"/>
    <s v="Nee"/>
    <s v="Nee"/>
    <m/>
    <s v="Te zeer afhankelijk van verre wortels."/>
    <s v="Nee"/>
    <m/>
    <s v="Ja"/>
  </r>
  <r>
    <n v="2006"/>
    <s v="BTZ.0075"/>
    <s v="BTZ.0075"/>
    <x v="4"/>
    <s v="Gewone esdoorn"/>
    <m/>
    <n v="15"/>
    <n v="4"/>
    <n v="1.44"/>
    <m/>
    <m/>
    <m/>
    <s v="10 - 20"/>
    <s v="Beplanting"/>
    <x v="1"/>
    <s v="Redelijk"/>
    <s v="Nee"/>
    <s v="Geen kluit te maken"/>
    <m/>
    <s v="stamschade"/>
    <s v="in hekwerk gegroeid. Opslag"/>
    <n v="135922.75600000101"/>
    <n v="453336.67300000001"/>
    <s v="276"/>
    <s v="&gt;15 jaar"/>
    <s v="Balkvorm kluit"/>
    <s v="Ja"/>
    <d v="2022-08-02T07:20:20"/>
    <s v="r.thijssen"/>
    <d v="2022-08-05T15:13:05"/>
    <s v="r.geerts@terranostra.nu"/>
    <s v="6 - 9 m"/>
    <s v="Ja"/>
    <s v="Ja"/>
    <m/>
    <s v="Nee"/>
    <s v="Ja"/>
    <s v="Nee"/>
    <s v="Ja"/>
    <m/>
    <s v="Te dicht op buurboom, geen stabiele kluit te vormen."/>
    <s v="Nee"/>
    <m/>
    <s v="Ja"/>
  </r>
  <r>
    <n v="2007"/>
    <s v="BTZ.0076"/>
    <s v="BTZ.0076"/>
    <x v="4"/>
    <s v="Gewone esdoorn"/>
    <m/>
    <n v="13"/>
    <n v="4"/>
    <n v="1.0815999999999999"/>
    <m/>
    <m/>
    <m/>
    <s v="10 - 20"/>
    <s v="Beplanting"/>
    <x v="1"/>
    <s v="Redelijk"/>
    <s v="Nee"/>
    <s v="Geen kluit te maken"/>
    <m/>
    <s v="stamschade"/>
    <s v="in hekwerk gegroeid. Opslag"/>
    <n v="135926.967"/>
    <n v="453337.35600000201"/>
    <s v="277"/>
    <s v="&gt;15 jaar"/>
    <s v="Balkvorm kluit"/>
    <s v="Ja"/>
    <d v="2022-08-02T07:20:20"/>
    <s v="r.thijssen"/>
    <d v="2022-08-05T15:13:05"/>
    <s v="r.geerts@terranostra.nu"/>
    <s v="6 - 9 m"/>
    <s v="Ja"/>
    <s v="Ja"/>
    <m/>
    <s v="Nee"/>
    <s v="Ja"/>
    <s v="Nee"/>
    <s v="Ja"/>
    <m/>
    <s v="Te dicht op buurboom, geen stabiele kluit te vormen."/>
    <s v="Nee"/>
    <m/>
    <s v="Ja"/>
  </r>
  <r>
    <n v="2008"/>
    <s v="BTZ.0077"/>
    <s v="BTZ.0077"/>
    <x v="4"/>
    <s v="Gewone esdoorn"/>
    <m/>
    <n v="10"/>
    <n v="4"/>
    <n v="0.64"/>
    <m/>
    <m/>
    <m/>
    <s v="10 - 20"/>
    <s v="Beplanting"/>
    <x v="1"/>
    <s v="Redelijk"/>
    <s v="Nee"/>
    <s v="Geen kluit te maken"/>
    <m/>
    <m/>
    <s v="in hekwerk gegroeid. Opslag"/>
    <n v="135937.89300000301"/>
    <n v="453339.10100000002"/>
    <s v="278"/>
    <s v="&gt;15 jaar"/>
    <s v="Balkvorm kluit"/>
    <s v="Ja"/>
    <d v="2022-08-02T07:20:20"/>
    <s v="r.thijssen"/>
    <d v="2022-08-05T15:13:05"/>
    <s v="r.geerts@terranostra.nu"/>
    <s v="6 - 9 m"/>
    <s v="Ja"/>
    <s v="Ja"/>
    <m/>
    <s v="Nee"/>
    <s v="Ja"/>
    <s v="Nee"/>
    <s v="Ja"/>
    <m/>
    <s v="Te dicht op buurboom, geen stabiele kluit te vormen."/>
    <s v="Nee"/>
    <m/>
    <s v="Ja"/>
  </r>
  <r>
    <n v="2009"/>
    <s v="BTZ.0078"/>
    <s v="BTZ.0078"/>
    <x v="4"/>
    <s v="Gewone esdoorn"/>
    <m/>
    <n v="10"/>
    <n v="4"/>
    <n v="0.64"/>
    <m/>
    <m/>
    <m/>
    <s v="20 - 30"/>
    <s v="Beplanting"/>
    <x v="1"/>
    <s v="Redelijk"/>
    <s v="Nee"/>
    <s v="Geen kluit te maken"/>
    <m/>
    <s v="stamschade"/>
    <s v="in hekwerk gegroeid. Opslag"/>
    <n v="135941.49700000099"/>
    <n v="453339.89800000202"/>
    <s v="279"/>
    <s v="&gt;15 jaar"/>
    <s v="Balkvorm kluit"/>
    <s v="Ja"/>
    <d v="2022-08-02T07:20:20"/>
    <s v="r.thijssen"/>
    <d v="2022-08-05T15:13:05"/>
    <s v="r.geerts@terranostra.nu"/>
    <s v="6 - 9 m"/>
    <s v="Ja"/>
    <s v="Ja"/>
    <m/>
    <s v="Nee"/>
    <s v="Ja"/>
    <s v="Nee"/>
    <s v="Ja"/>
    <m/>
    <s v="Te dicht op buurboom, geen stabiele kluit te vormen."/>
    <s v="Nee"/>
    <m/>
    <s v="Ja"/>
  </r>
  <r>
    <n v="2010"/>
    <s v="BTZ.0079"/>
    <s v="BTZ.0079"/>
    <x v="4"/>
    <s v="Gewone esdoorn"/>
    <m/>
    <n v="12"/>
    <n v="2"/>
    <n v="0.92159999999999997"/>
    <m/>
    <m/>
    <m/>
    <s v="10 - 20"/>
    <s v="Beplanting"/>
    <x v="1"/>
    <s v="Redelijk"/>
    <s v="Nee"/>
    <s v="Geen kluit te maken"/>
    <m/>
    <s v="stamschade"/>
    <s v="in hekwerk gegroeid. Opslag"/>
    <n v="135919.683000002"/>
    <n v="453336.10400000197"/>
    <s v="280"/>
    <s v="&gt;15 jaar"/>
    <s v="Balkvorm kluit"/>
    <s v="Ja"/>
    <d v="2022-08-02T07:20:20"/>
    <s v="r.thijssen"/>
    <d v="2022-08-05T15:13:05"/>
    <s v="r.geerts@terranostra.nu"/>
    <s v="6 - 9 m"/>
    <s v="Ja"/>
    <s v="Ja"/>
    <m/>
    <s v="Nee"/>
    <s v="Ja"/>
    <s v="Nee"/>
    <s v="Ja"/>
    <m/>
    <s v="Te dicht op buurboom, geen stabiele kluit te vormen."/>
    <s v="Nee"/>
    <m/>
    <s v="Ja"/>
  </r>
  <r>
    <n v="2011"/>
    <s v="BTZ.0080"/>
    <s v="BTZ.0080"/>
    <x v="0"/>
    <s v="Iep"/>
    <m/>
    <n v="10"/>
    <n v="4"/>
    <n v="0.64"/>
    <m/>
    <m/>
    <m/>
    <s v="10 - 20"/>
    <s v="Beplanting"/>
    <x v="1"/>
    <s v="Redelijk"/>
    <s v="Nee"/>
    <s v="Geen kluit te maken"/>
    <m/>
    <s v="eenzijdige kroon"/>
    <s v="in hekwerk gegroeid"/>
    <n v="135916.79900000201"/>
    <n v="453335.99099999998"/>
    <s v="281"/>
    <s v="&gt;15 jaar"/>
    <s v="Balkvorm kluit"/>
    <s v="Ja"/>
    <d v="2022-08-02T07:20:20"/>
    <s v="r.thijssen"/>
    <d v="2022-08-05T15:13:05"/>
    <s v="r.geerts@terranostra.nu"/>
    <s v="6 - 9 m"/>
    <s v="Ja"/>
    <s v="Ja"/>
    <m/>
    <s v="Nee"/>
    <s v="Ja"/>
    <s v="Nee"/>
    <s v="Ja"/>
    <m/>
    <s v="Te dicht op buurboom, geen stabiele kluit te vormen."/>
    <s v="Nee"/>
    <m/>
    <s v="Ja"/>
  </r>
  <r>
    <n v="2012"/>
    <s v="BTZ.0082"/>
    <s v="BTZ.0082"/>
    <x v="5"/>
    <s v="Witte acacia"/>
    <m/>
    <n v="18"/>
    <n v="4"/>
    <n v="2.0735999999999999"/>
    <m/>
    <m/>
    <m/>
    <s v="10 - 20"/>
    <s v="Beplanting"/>
    <x v="1"/>
    <s v="Redelijk"/>
    <s v="Nee"/>
    <s v="Geen kluit te maken"/>
    <m/>
    <s v="stamschade"/>
    <s v="in hekwerk gegroeid"/>
    <n v="135897.261"/>
    <n v="453332.76600000297"/>
    <s v="282"/>
    <s v="&gt;15 jaar"/>
    <s v="Balkvorm kluit"/>
    <s v="Ja"/>
    <d v="2022-08-02T07:20:20"/>
    <s v="r.thijssen"/>
    <d v="2022-08-05T15:13:05"/>
    <s v="r.geerts@terranostra.nu"/>
    <s v="6 - 9 m"/>
    <s v="Ja"/>
    <s v="Ja"/>
    <m/>
    <s v="Nee"/>
    <s v="Ja"/>
    <s v="Nee"/>
    <s v="Ja"/>
    <m/>
    <s v="Te dicht op buurboom, geen stabiele kluit te vormen."/>
    <s v="Nee"/>
    <m/>
    <s v="Ja"/>
  </r>
  <r>
    <n v="2013"/>
    <s v="BTZ.0084"/>
    <s v="BTZ.0084"/>
    <x v="34"/>
    <s v="Fluweelboom"/>
    <m/>
    <n v="15"/>
    <n v="6"/>
    <n v="1.44"/>
    <m/>
    <m/>
    <m/>
    <s v="20 - 30"/>
    <s v="Beplanting"/>
    <x v="5"/>
    <s v="Slecht"/>
    <s v="Nee"/>
    <s v="Conditie, invasief"/>
    <m/>
    <s v="eenzijdige kroon"/>
    <s v="scheefstand"/>
    <n v="135950.06300000101"/>
    <n v="453382.603"/>
    <s v="283"/>
    <s v="&lt;5 jaar"/>
    <s v="90% kroon verwijderd, scheefstand"/>
    <s v="Ja"/>
    <d v="2022-08-02T07:20:20"/>
    <s v="r.thijssen"/>
    <d v="2022-08-04T14:09:52"/>
    <s v="r.geerts@terranostra.nu"/>
    <s v="0 - 6 m"/>
    <s v="Nee"/>
    <s v="Nee"/>
    <s v="Ja"/>
    <s v="Ja"/>
    <s v="Ja"/>
    <s v="Ja"/>
    <s v="Ja"/>
    <m/>
    <s v="Invasieve boomsoort."/>
    <s v="Nee"/>
    <m/>
    <s v="Ja"/>
  </r>
  <r>
    <n v="2014"/>
    <s v="BTZ.0085"/>
    <s v="BTZ.0085"/>
    <x v="34"/>
    <s v="Fluweelboom"/>
    <m/>
    <n v="15"/>
    <n v="6"/>
    <n v="1.44"/>
    <m/>
    <m/>
    <m/>
    <s v="20 - 30"/>
    <s v="Beplanting"/>
    <x v="1"/>
    <s v="Redelijk"/>
    <s v="Nee"/>
    <s v="Invasief"/>
    <m/>
    <m/>
    <s v="scheefstand"/>
    <n v="135949.83500000101"/>
    <n v="453388.97700000199"/>
    <s v="284"/>
    <s v="&gt;15 jaar"/>
    <s v="Scheefstand"/>
    <s v="Ja"/>
    <d v="2022-08-02T07:20:20"/>
    <s v="r.thijssen"/>
    <d v="2022-08-04T14:09:31"/>
    <s v="r.geerts@terranostra.nu"/>
    <s v="0 - 6 m"/>
    <s v="Nee"/>
    <s v="Ja"/>
    <s v="Ja"/>
    <s v="Ja"/>
    <s v="Ja"/>
    <s v="Ja"/>
    <s v="Ja"/>
    <m/>
    <s v="Invasieve boomsoort."/>
    <s v="Nee"/>
    <m/>
    <s v="Ja"/>
  </r>
  <r>
    <n v="2015"/>
    <s v="BTZ.0086"/>
    <s v="BTZ.0086"/>
    <x v="34"/>
    <s v="Fluweelboom"/>
    <m/>
    <n v="14"/>
    <n v="8"/>
    <n v="1.2544"/>
    <m/>
    <m/>
    <m/>
    <s v="20 - 30"/>
    <s v="Beplanting"/>
    <x v="1"/>
    <s v="Redelijk"/>
    <s v="Nee"/>
    <s v="Invasief"/>
    <m/>
    <m/>
    <s v="meerstammig"/>
    <n v="135948.62100000301"/>
    <n v="453387.76299999998"/>
    <s v="285"/>
    <s v="&gt;15 jaar"/>
    <s v="Scheefstand"/>
    <s v="Ja"/>
    <d v="2022-08-02T07:20:20"/>
    <s v="r.thijssen"/>
    <d v="2022-08-04T14:09:31"/>
    <s v="r.geerts@terranostra.nu"/>
    <s v="0 - 6 m"/>
    <s v="Nee"/>
    <s v="Ja"/>
    <s v="Ja"/>
    <s v="Ja"/>
    <s v="Ja"/>
    <s v="Ja"/>
    <s v="Ja"/>
    <m/>
    <s v="Invasieve boomsoort."/>
    <s v="Nee"/>
    <m/>
    <s v="Ja"/>
  </r>
  <r>
    <n v="2016"/>
    <s v="BTZ.0087"/>
    <s v="BTZ.0087"/>
    <x v="35"/>
    <s v="Watercipres"/>
    <m/>
    <n v="38"/>
    <n v="10"/>
    <n v="9.2416"/>
    <m/>
    <m/>
    <m/>
    <s v="20 - 30"/>
    <s v="Gras"/>
    <x v="0"/>
    <s v="Goed"/>
    <s v="Nee"/>
    <s v="Soort specifiek geschikt"/>
    <m/>
    <m/>
    <m/>
    <n v="135993.198000003"/>
    <n v="453416.17000000202"/>
    <s v="286"/>
    <s v="&gt;15 jaar"/>
    <s v="Groot herstelvermogen. "/>
    <s v="Ja"/>
    <d v="2022-08-02T07:20:20"/>
    <s v="r.thijssen"/>
    <d v="2022-08-04T07:55:34"/>
    <s v="r.geerts@terranostra.nu"/>
    <s v="18 -24 m"/>
    <s v="Ja"/>
    <s v="Ja"/>
    <s v="Ja"/>
    <s v="Ja"/>
    <s v="Nee"/>
    <s v="Nee"/>
    <s v="Nee"/>
    <m/>
    <s v="Wortels steken parkeerplaats en trottoir met kabels over."/>
    <s v="Nee"/>
    <m/>
    <s v="Ja"/>
  </r>
  <r>
    <n v="2017"/>
    <s v="BTZ.0088"/>
    <s v="BTZ.0088"/>
    <x v="35"/>
    <s v="Watercipres"/>
    <m/>
    <n v="37"/>
    <n v="10"/>
    <n v="8.7615999999999996"/>
    <m/>
    <m/>
    <m/>
    <s v="20 - 30"/>
    <s v="Beplanting"/>
    <x v="0"/>
    <s v="Goed"/>
    <s v="Nee"/>
    <s v="Soort specifiek geschikt"/>
    <m/>
    <m/>
    <m/>
    <n v="135999.913000003"/>
    <n v="453417.27100000199"/>
    <s v="287"/>
    <s v="&gt;15 jaar"/>
    <s v="Groot herstelvermogen. "/>
    <s v="Ja"/>
    <d v="2022-08-02T07:20:20"/>
    <s v="r.thijssen"/>
    <d v="2022-08-04T07:55:34"/>
    <s v="r.geerts@terranostra.nu"/>
    <s v="18 -24 m"/>
    <s v="Ja"/>
    <s v="Ja"/>
    <s v="Ja"/>
    <s v="Ja"/>
    <s v="Nee"/>
    <s v="Nee"/>
    <s v="Nee"/>
    <m/>
    <s v="Wortels steken parkeerplaats en trottoir met kabels over."/>
    <s v="Nee"/>
    <m/>
    <s v="Ja"/>
  </r>
  <r>
    <n v="2018"/>
    <s v="BTZ.0089"/>
    <s v="BTZ.0089"/>
    <x v="35"/>
    <s v="Watercipres"/>
    <m/>
    <n v="38"/>
    <n v="10"/>
    <n v="9.2416"/>
    <m/>
    <m/>
    <m/>
    <s v="20 - 30"/>
    <s v="Beplanting"/>
    <x v="0"/>
    <s v="Goed"/>
    <s v="Nee"/>
    <s v="Soort specifiek geschikt"/>
    <m/>
    <m/>
    <m/>
    <n v="136013.11100000099"/>
    <n v="453418.90300000098"/>
    <s v="288"/>
    <s v="&gt;15 jaar"/>
    <s v="Groot herstelvermogen. "/>
    <s v="Ja"/>
    <d v="2022-08-02T07:20:20"/>
    <s v="r.thijssen"/>
    <d v="2022-08-04T07:55:34"/>
    <s v="r.geerts@terranostra.nu"/>
    <s v="18 -24 m"/>
    <s v="Ja"/>
    <s v="Ja"/>
    <s v="Ja"/>
    <s v="Ja"/>
    <s v="Nee"/>
    <s v="Nee"/>
    <s v="Nee"/>
    <m/>
    <s v="Wortels steken parkeerplaats en trottoir met kabels over."/>
    <s v="Nee"/>
    <m/>
    <s v="Ja"/>
  </r>
  <r>
    <n v="2019"/>
    <s v="BTZ.0090"/>
    <s v="BTZ.0090"/>
    <x v="35"/>
    <s v="Watercipres"/>
    <m/>
    <n v="36"/>
    <n v="10"/>
    <n v="8.2943999999999996"/>
    <m/>
    <m/>
    <m/>
    <s v="20 - 30"/>
    <s v="Beplanting"/>
    <x v="0"/>
    <s v="Goed"/>
    <s v="Nee"/>
    <s v="Soort specifiek geschikt"/>
    <m/>
    <m/>
    <m/>
    <n v="136021.23000000001"/>
    <n v="453420.19300000003"/>
    <s v="289"/>
    <s v="&gt;15 jaar"/>
    <s v="Groot herstelvermogen. "/>
    <s v="Ja"/>
    <d v="2022-08-02T07:20:20"/>
    <s v="r.thijssen"/>
    <d v="2022-08-04T07:55:34"/>
    <s v="r.geerts@terranostra.nu"/>
    <s v="18 -24 m"/>
    <s v="Ja"/>
    <s v="Ja"/>
    <s v="Ja"/>
    <s v="Ja"/>
    <s v="Nee"/>
    <s v="Nee"/>
    <s v="Nee"/>
    <m/>
    <s v="Wortels steken parkeerplaats en trottoir met kabels over."/>
    <s v="Nee"/>
    <m/>
    <s v="Ja"/>
  </r>
  <r>
    <n v="2020"/>
    <s v="BTZ.0091"/>
    <s v="BTZ.0091"/>
    <x v="35"/>
    <s v="Watercipres"/>
    <m/>
    <n v="31"/>
    <n v="10"/>
    <n v="6.1504000000000003"/>
    <m/>
    <m/>
    <m/>
    <s v="20 - 30"/>
    <s v="Beplanting"/>
    <x v="0"/>
    <s v="Goed"/>
    <s v="Nee"/>
    <s v="Soort specifiek geschikt"/>
    <m/>
    <m/>
    <m/>
    <n v="136026.579"/>
    <n v="453421.25600000098"/>
    <s v="290"/>
    <s v="&gt;15 jaar"/>
    <s v="Groot herstelvermogen. "/>
    <s v="Ja"/>
    <d v="2022-08-02T07:20:20"/>
    <s v="r.thijssen"/>
    <d v="2022-08-04T07:55:34"/>
    <s v="r.geerts@terranostra.nu"/>
    <s v="18 -24 m"/>
    <s v="Ja"/>
    <s v="Ja"/>
    <s v="Ja"/>
    <s v="Ja"/>
    <s v="Nee"/>
    <s v="Nee"/>
    <s v="Nee"/>
    <m/>
    <s v="Wortels steken parkeerplaats en trottoir met kabels over."/>
    <s v="Nee"/>
    <m/>
    <s v="Ja"/>
  </r>
  <r>
    <n v="2021"/>
    <s v="BTZ.0092"/>
    <s v="BTZ.0092"/>
    <x v="35"/>
    <s v="Watercipres"/>
    <m/>
    <n v="35"/>
    <n v="10"/>
    <n v="7.84"/>
    <m/>
    <m/>
    <m/>
    <s v="20 - 30"/>
    <s v="Beplanting"/>
    <x v="0"/>
    <s v="Goed"/>
    <s v="Nee"/>
    <s v="Soort specifiek geschikt"/>
    <m/>
    <m/>
    <m/>
    <n v="136033.18"/>
    <n v="453422.12800000201"/>
    <s v="291"/>
    <s v="&gt;15 jaar"/>
    <s v="Groot herstelvermogen. "/>
    <s v="Ja"/>
    <d v="2022-08-02T07:20:20"/>
    <s v="r.thijssen"/>
    <d v="2022-08-04T07:55:34"/>
    <s v="r.geerts@terranostra.nu"/>
    <s v="18 -24 m"/>
    <s v="Ja"/>
    <s v="Ja"/>
    <s v="Ja"/>
    <s v="Ja"/>
    <s v="Nee"/>
    <s v="Nee"/>
    <s v="Nee"/>
    <m/>
    <s v="Wortels steken parkeerplaats en trottoir met kabels over."/>
    <s v="Nee"/>
    <m/>
    <s v="Ja"/>
  </r>
  <r>
    <n v="2022"/>
    <s v="BTZ.0093"/>
    <s v="BTZ.0093"/>
    <x v="35"/>
    <s v="Watercipres"/>
    <m/>
    <n v="37"/>
    <n v="10"/>
    <n v="8.7615999999999996"/>
    <m/>
    <m/>
    <m/>
    <s v="20 - 30"/>
    <s v="Beplanting"/>
    <x v="0"/>
    <s v="Goed"/>
    <s v="Nee"/>
    <s v="Soort specifiek geschikt"/>
    <m/>
    <m/>
    <m/>
    <n v="136039.46600000199"/>
    <n v="453423.20300000202"/>
    <s v="292"/>
    <s v="&gt;15 jaar"/>
    <s v="Groot herstelvermogen. "/>
    <s v="Ja"/>
    <d v="2022-08-02T07:20:20"/>
    <s v="r.thijssen"/>
    <d v="2022-08-04T07:55:34"/>
    <s v="r.geerts@terranostra.nu"/>
    <s v="18 -24 m"/>
    <s v="Ja"/>
    <s v="Ja"/>
    <s v="Ja"/>
    <s v="Ja"/>
    <s v="Nee"/>
    <s v="Nee"/>
    <s v="Nee"/>
    <m/>
    <s v="Wortels steken parkeerplaats en trottoir met kabels over."/>
    <s v="Nee"/>
    <m/>
    <s v="Ja"/>
  </r>
  <r>
    <n v="2023"/>
    <s v="BTZ.0094"/>
    <s v="BTZ.0094"/>
    <x v="35"/>
    <s v="Watercipres"/>
    <m/>
    <n v="49"/>
    <n v="12"/>
    <n v="15.366400000000001"/>
    <m/>
    <m/>
    <m/>
    <s v="20 - 30"/>
    <s v="Gras"/>
    <x v="0"/>
    <s v="Goed"/>
    <s v="Nee"/>
    <s v="Soort specifiek geschikt"/>
    <m/>
    <m/>
    <m/>
    <n v="136052.66800000099"/>
    <n v="453424.87200000102"/>
    <s v="293"/>
    <s v="&gt;15 jaar"/>
    <s v="Groot herstelvermogen. "/>
    <s v="Ja"/>
    <d v="2022-08-02T07:20:20"/>
    <s v="r.thijssen"/>
    <d v="2022-08-04T07:55:34"/>
    <s v="r.geerts@terranostra.nu"/>
    <s v="18 -24 m"/>
    <s v="Ja"/>
    <s v="Ja"/>
    <s v="Ja"/>
    <s v="Ja"/>
    <s v="Nee"/>
    <s v="Nee"/>
    <s v="Nee"/>
    <m/>
    <s v="Wortels steken trottoir met kabels over."/>
    <s v="Nee"/>
    <m/>
    <s v="Ja"/>
  </r>
  <r>
    <n v="2024"/>
    <s v="BTZ.0095"/>
    <s v="BTZ.0095"/>
    <x v="35"/>
    <s v="Watercipres"/>
    <m/>
    <n v="55"/>
    <n v="12"/>
    <n v="19.36"/>
    <m/>
    <m/>
    <m/>
    <s v="20 - 30"/>
    <s v="Gras"/>
    <x v="0"/>
    <s v="Goed"/>
    <s v="Nee"/>
    <s v="Soort specifiek geschikt"/>
    <m/>
    <m/>
    <m/>
    <n v="136060.364"/>
    <n v="453426.24700000102"/>
    <s v="294"/>
    <s v="&gt;15 jaar"/>
    <s v="Groot herstelvermogen. "/>
    <s v="Ja"/>
    <d v="2022-08-02T07:20:20"/>
    <s v="r.thijssen"/>
    <d v="2022-08-04T07:55:34"/>
    <s v="r.geerts@terranostra.nu"/>
    <s v="18 -24 m"/>
    <s v="Ja"/>
    <s v="Ja"/>
    <s v="Ja"/>
    <s v="Ja"/>
    <s v="Nee"/>
    <s v="Nee"/>
    <s v="Nee"/>
    <m/>
    <s v="Wortels steken trottoir met kabels over."/>
    <s v="Nee"/>
    <m/>
    <s v="Ja"/>
  </r>
  <r>
    <n v="2025"/>
    <s v="BTZ.0096"/>
    <s v="BTZ.0096"/>
    <x v="35"/>
    <s v="Watercipres"/>
    <m/>
    <n v="57"/>
    <n v="12"/>
    <n v="20.793600000000001"/>
    <m/>
    <m/>
    <m/>
    <s v="20 - 30"/>
    <s v="Gras"/>
    <x v="0"/>
    <s v="Goed"/>
    <s v="Nee"/>
    <s v="Soort specifiek geschikt"/>
    <m/>
    <m/>
    <m/>
    <n v="136057.719000001"/>
    <n v="453443.59300000197"/>
    <s v="295"/>
    <s v="&gt;15 jaar"/>
    <s v="Groot herstelvermogen. "/>
    <s v="Ja"/>
    <d v="2022-08-02T07:20:20"/>
    <s v="r.thijssen"/>
    <d v="2022-08-04T07:55:34"/>
    <s v="r.geerts@terranostra.nu"/>
    <s v="18 -24 m"/>
    <s v="Ja"/>
    <s v="Ja"/>
    <s v="Ja"/>
    <s v="Ja"/>
    <s v="Nee"/>
    <s v="Nee"/>
    <s v="Nee"/>
    <m/>
    <s v="Wortels steken trottoir met kabels over."/>
    <s v="Nee"/>
    <m/>
    <s v="Ja"/>
  </r>
  <r>
    <n v="2026"/>
    <s v="BTZ.0097"/>
    <s v="BTZ.0097"/>
    <x v="35"/>
    <s v="Watercipres"/>
    <m/>
    <n v="54"/>
    <n v="12"/>
    <n v="18.662400000000002"/>
    <m/>
    <m/>
    <m/>
    <s v="20 - 30"/>
    <s v="Gras"/>
    <x v="0"/>
    <s v="Goed"/>
    <s v="Nee"/>
    <s v="Soort specifiek geschikt"/>
    <m/>
    <m/>
    <m/>
    <n v="136050.399"/>
    <n v="453442.60900000099"/>
    <s v="296"/>
    <s v="&gt;15 jaar"/>
    <s v="Groot herstelvermogen. "/>
    <s v="Ja"/>
    <d v="2022-08-02T07:20:20"/>
    <s v="r.thijssen"/>
    <d v="2022-08-04T07:55:34"/>
    <s v="r.geerts@terranostra.nu"/>
    <s v="18 -24 m"/>
    <s v="Ja"/>
    <s v="Ja"/>
    <s v="Ja"/>
    <s v="Ja"/>
    <s v="Nee"/>
    <s v="Nee"/>
    <s v="Nee"/>
    <m/>
    <s v="Wortels steken trottoir met kabels over."/>
    <s v="Nee"/>
    <m/>
    <s v="Ja"/>
  </r>
  <r>
    <n v="2027"/>
    <s v="BTZ.0098"/>
    <s v="BTZ.0098"/>
    <x v="35"/>
    <s v="Watercipres"/>
    <m/>
    <n v="41"/>
    <n v="10"/>
    <n v="10.7584"/>
    <m/>
    <m/>
    <m/>
    <s v="20 - 30"/>
    <s v="Beplanting"/>
    <x v="0"/>
    <s v="Goed"/>
    <s v="Nee"/>
    <s v="Soort specifiek geschikt"/>
    <m/>
    <m/>
    <m/>
    <n v="136037.14300000301"/>
    <n v="453440.48700000002"/>
    <s v="297"/>
    <s v="&gt;15 jaar"/>
    <s v="Groot herstelvermogen. "/>
    <s v="Ja"/>
    <d v="2022-08-02T07:20:20"/>
    <s v="r.thijssen"/>
    <d v="2022-08-04T07:55:34"/>
    <s v="r.geerts@terranostra.nu"/>
    <s v="18 -24 m"/>
    <s v="Ja"/>
    <s v="Ja"/>
    <s v="Ja"/>
    <s v="Ja"/>
    <s v="Nee"/>
    <s v="Nee"/>
    <s v="Nee"/>
    <m/>
    <s v="Wortels steken parkeerplaats en trottoir met kabels over."/>
    <s v="Nee"/>
    <m/>
    <s v="Ja"/>
  </r>
  <r>
    <n v="2028"/>
    <s v="BTZ.0099"/>
    <s v="BTZ.0099"/>
    <x v="35"/>
    <s v="Watercipres"/>
    <m/>
    <n v="38"/>
    <n v="10"/>
    <n v="9.2416"/>
    <m/>
    <m/>
    <m/>
    <s v="20 - 30"/>
    <s v="Beplanting"/>
    <x v="0"/>
    <s v="Goed"/>
    <s v="Nee"/>
    <s v="Soort specifiek geschikt"/>
    <m/>
    <m/>
    <m/>
    <n v="136030.130000003"/>
    <n v="453439.74900000199"/>
    <s v="298"/>
    <s v="&gt;15 jaar"/>
    <s v="Groot herstelvermogen. "/>
    <s v="Ja"/>
    <d v="2022-08-02T07:20:20"/>
    <s v="r.thijssen"/>
    <d v="2022-08-04T07:55:34"/>
    <s v="r.geerts@terranostra.nu"/>
    <s v="18 -24 m"/>
    <s v="Ja"/>
    <s v="Ja"/>
    <s v="Ja"/>
    <s v="Ja"/>
    <s v="Nee"/>
    <s v="Nee"/>
    <s v="Nee"/>
    <m/>
    <s v="Wortels steken parkeerplaats en trottoir met kabels over."/>
    <s v="Nee"/>
    <m/>
    <s v="Ja"/>
  </r>
  <r>
    <n v="2029"/>
    <s v="BTZ.0100"/>
    <s v="BTZ.0100"/>
    <x v="35"/>
    <s v="Watercipres"/>
    <m/>
    <n v="31"/>
    <n v="10"/>
    <n v="6.1504000000000003"/>
    <m/>
    <m/>
    <m/>
    <s v="20 - 30"/>
    <s v="Beplanting"/>
    <x v="0"/>
    <s v="Goed"/>
    <s v="Nee"/>
    <s v="Soort specifiek geschikt"/>
    <m/>
    <m/>
    <m/>
    <n v="136023.22400000301"/>
    <n v="453438.73"/>
    <s v="299"/>
    <s v="&gt;15 jaar"/>
    <s v="Groot herstelvermogen. "/>
    <s v="Ja"/>
    <d v="2022-08-02T07:20:20"/>
    <s v="r.thijssen"/>
    <d v="2022-08-04T07:55:34"/>
    <s v="r.geerts@terranostra.nu"/>
    <s v="18 -24 m"/>
    <s v="Ja"/>
    <s v="Ja"/>
    <s v="Ja"/>
    <s v="Ja"/>
    <s v="Nee"/>
    <s v="Nee"/>
    <s v="Nee"/>
    <m/>
    <s v="Wortels steken parkeerplaats en trottoir met kabels over."/>
    <s v="Nee"/>
    <m/>
    <s v="Ja"/>
  </r>
  <r>
    <n v="2030"/>
    <s v="BTZ.0101"/>
    <s v="BTZ.0101"/>
    <x v="35"/>
    <s v="Watercipres"/>
    <m/>
    <n v="32"/>
    <n v="10"/>
    <n v="6.5536000000000003"/>
    <m/>
    <m/>
    <m/>
    <s v="20 - 30"/>
    <s v="Beplanting"/>
    <x v="0"/>
    <s v="Goed"/>
    <s v="Nee"/>
    <s v="Gebrek"/>
    <m/>
    <m/>
    <m/>
    <n v="136017.81100000101"/>
    <n v="453437.96100000298"/>
    <s v="300"/>
    <s v="&gt;15 jaar"/>
    <s v="Aantasting stamvoet"/>
    <s v="Ja"/>
    <d v="2022-08-02T07:20:20"/>
    <s v="r.thijssen"/>
    <d v="2022-08-05T14:42:08"/>
    <s v="r.geerts@terranostra.nu"/>
    <s v="15 -18 m"/>
    <s v="Ja"/>
    <s v="Nee"/>
    <s v="Nee"/>
    <s v="Ja"/>
    <s v="Nee"/>
    <s v="Nee"/>
    <s v="Nee"/>
    <m/>
    <m/>
    <s v="Nee"/>
    <m/>
    <s v="Ja"/>
  </r>
  <r>
    <n v="2031"/>
    <s v="BTZ.0102"/>
    <s v="BTZ.0102"/>
    <x v="35"/>
    <s v="Watercipres"/>
    <m/>
    <n v="44"/>
    <n v="10"/>
    <n v="12.3904"/>
    <m/>
    <m/>
    <m/>
    <s v="20 - 30"/>
    <s v="Beplanting"/>
    <x v="0"/>
    <s v="Goed"/>
    <s v="Nee"/>
    <s v="Soort specifiek geschikt"/>
    <m/>
    <m/>
    <m/>
    <n v="136010.76800000301"/>
    <n v="453437.03900000098"/>
    <s v="301"/>
    <s v="&gt;15 jaar"/>
    <s v="Groot herstelvermogen. "/>
    <s v="Ja"/>
    <d v="2022-08-02T07:20:20"/>
    <s v="r.thijssen"/>
    <d v="2022-08-04T07:55:34"/>
    <s v="r.geerts@terranostra.nu"/>
    <s v="18 -24 m"/>
    <s v="Ja"/>
    <s v="Ja"/>
    <s v="Ja"/>
    <s v="Ja"/>
    <s v="Nee"/>
    <s v="Nee"/>
    <s v="Nee"/>
    <m/>
    <s v="Wortels steken parkeerplaats en trottoir met kabels over."/>
    <s v="Nee"/>
    <m/>
    <s v="Ja"/>
  </r>
  <r>
    <n v="2032"/>
    <s v="BTZ.0103"/>
    <s v="BTZ.0103"/>
    <x v="35"/>
    <s v="Watercipres"/>
    <m/>
    <n v="49"/>
    <n v="12"/>
    <n v="15.366400000000001"/>
    <m/>
    <m/>
    <m/>
    <s v="20 - 30"/>
    <s v="Beplanting"/>
    <x v="0"/>
    <s v="Goed"/>
    <s v="Nee"/>
    <s v="Soort specifiek geschikt"/>
    <m/>
    <m/>
    <m/>
    <n v="135997.36700000201"/>
    <n v="453434.72200000298"/>
    <s v="302"/>
    <s v="&gt;15 jaar"/>
    <s v="Groot herstelvermogen. "/>
    <s v="Ja"/>
    <d v="2022-08-02T07:20:20"/>
    <s v="r.thijssen"/>
    <d v="2022-08-04T07:55:34"/>
    <s v="r.geerts@terranostra.nu"/>
    <s v="18 -24 m"/>
    <s v="Ja"/>
    <s v="Ja"/>
    <s v="Ja"/>
    <s v="Ja"/>
    <s v="Nee"/>
    <s v="Nee"/>
    <s v="Nee"/>
    <m/>
    <s v="Wortels steken parkeerplaats en trottoir met kabels over."/>
    <s v="Nee"/>
    <m/>
    <s v="Ja"/>
  </r>
  <r>
    <n v="2033"/>
    <s v="BTZ.0104"/>
    <s v="BTZ.0104"/>
    <x v="35"/>
    <s v="Watercipres"/>
    <m/>
    <n v="42"/>
    <n v="12"/>
    <n v="11.2896"/>
    <m/>
    <m/>
    <m/>
    <s v="20 - 30"/>
    <s v="Gras"/>
    <x v="0"/>
    <s v="Goed"/>
    <s v="Nee"/>
    <s v="Soort specifiek geschikt"/>
    <m/>
    <m/>
    <m/>
    <n v="135990.84700000301"/>
    <n v="453433.95300000202"/>
    <s v="303"/>
    <s v="&gt;15 jaar"/>
    <s v="Groot herstelvermogen. "/>
    <s v="Ja"/>
    <d v="2022-08-02T07:20:20"/>
    <s v="r.thijssen"/>
    <d v="2022-08-04T07:55:34"/>
    <s v="r.geerts@terranostra.nu"/>
    <s v="18 -24 m"/>
    <s v="Ja"/>
    <s v="Ja"/>
    <s v="Ja"/>
    <s v="Ja"/>
    <s v="Nee"/>
    <s v="Nee"/>
    <s v="Nee"/>
    <m/>
    <s v="Wortels steken parkeerplaats en trottoir met kabels over."/>
    <s v="Nee"/>
    <m/>
    <s v="Ja"/>
  </r>
  <r>
    <n v="2036"/>
    <s v="BTZ.0108"/>
    <s v="BTZ.0108"/>
    <x v="12"/>
    <s v="Reuzenkornoelje"/>
    <m/>
    <n v="14"/>
    <n v="6"/>
    <n v="1.2544"/>
    <m/>
    <m/>
    <m/>
    <s v="20 - 30"/>
    <s v="Beplanting"/>
    <x v="1"/>
    <s v="Redelijk"/>
    <s v="Nee"/>
    <m/>
    <m/>
    <s v="eenzijdige kroon"/>
    <m/>
    <n v="136048.43900000301"/>
    <n v="453416.38100000098"/>
    <s v="306"/>
    <s v="&gt;15 jaar"/>
    <s v="Bescheiden formaat."/>
    <s v="Ja"/>
    <d v="2022-08-02T07:20:20"/>
    <s v="r.thijssen"/>
    <d v="2022-08-04T14:51:14"/>
    <s v="r.geerts@terranostra.nu"/>
    <s v="6 - 9 m"/>
    <s v="Ja"/>
    <s v="Ja"/>
    <s v="Ja"/>
    <s v="Ja"/>
    <s v="Nee"/>
    <s v="Ja"/>
    <s v="Ja"/>
    <m/>
    <m/>
    <s v="Nee"/>
    <m/>
    <s v="Ja"/>
  </r>
  <r>
    <n v="1680"/>
    <m/>
    <s v="TN_42"/>
    <x v="22"/>
    <s v="Zuilsierkers"/>
    <n v="3"/>
    <n v="6"/>
    <n v="2"/>
    <n v="0.23039999999999999"/>
    <s v="8 x de stamdiameter"/>
    <n v="5.0304000000000002"/>
    <n v="4.8"/>
    <s v="10-20"/>
    <s v="Beplanting"/>
    <x v="0"/>
    <s v="Goed"/>
    <s v="Ja"/>
    <s v="klein genoeg"/>
    <m/>
    <m/>
    <m/>
    <n v="136044.77290000001"/>
    <n v="453446.09060000302"/>
    <s v="694"/>
    <s v="&gt;15 jaar"/>
    <s v="Verplantschep kan het proberen waard zijn ondanks slechte soorteigenschappen. "/>
    <s v="Ja"/>
    <d v="2022-08-02T07:20:20"/>
    <s v="r.thijssen"/>
    <d v="2022-08-05T04:42:50"/>
    <s v="r.geerts@terranostra.nu"/>
    <s v="0 - 6 m"/>
    <s v="Nee"/>
    <s v="Ja"/>
    <s v="Ja"/>
    <s v="Ja"/>
    <s v="Ja"/>
    <s v="Ja"/>
    <s v="Ja"/>
    <m/>
    <s v="Klein en conditioneel goed genoeg om te proberen."/>
    <s v="Nee"/>
    <m/>
    <s v="Ja"/>
  </r>
  <r>
    <n v="1681"/>
    <m/>
    <s v="TN_43"/>
    <x v="22"/>
    <s v="Zuilsierkers"/>
    <n v="3"/>
    <n v="6"/>
    <n v="2"/>
    <n v="0.23039999999999999"/>
    <s v="8 x de stamdiameter"/>
    <n v="5.0304000000000002"/>
    <n v="4.8"/>
    <s v="10-20"/>
    <s v="Beplanting"/>
    <x v="0"/>
    <s v="Goed"/>
    <s v="Ja"/>
    <s v="klein genoeg"/>
    <m/>
    <m/>
    <m/>
    <n v="136045.52390000201"/>
    <n v="453447.94750000199"/>
    <s v="692"/>
    <s v="&gt;15 jaar"/>
    <s v="Verplantschep kan het proberen waard zijn ondanks slechte soorteigenschappen. "/>
    <s v="Ja"/>
    <d v="2022-08-02T07:20:20"/>
    <s v="r.thijssen"/>
    <d v="2022-08-05T04:42:50"/>
    <s v="r.geerts@terranostra.nu"/>
    <s v="0 - 6 m"/>
    <s v="Nee"/>
    <s v="Ja"/>
    <s v="Ja"/>
    <s v="Ja"/>
    <s v="Ja"/>
    <s v="Ja"/>
    <s v="Ja"/>
    <m/>
    <s v="Klein en conditioneel goed genoeg om te proberen."/>
    <s v="Nee"/>
    <m/>
    <s v="Ja"/>
  </r>
  <r>
    <n v="1961"/>
    <s v="BTZ.0029"/>
    <s v="BTZ.0029"/>
    <x v="23"/>
    <s v="Veldesdoorn"/>
    <n v="2"/>
    <n v="22"/>
    <n v="6"/>
    <n v="3.0975999999999999"/>
    <s v="8 x de stamdiameter"/>
    <n v="12.9976"/>
    <n v="9.9"/>
    <s v="20 - 30"/>
    <s v="Beplanting"/>
    <x v="1"/>
    <s v="Redelijk"/>
    <s v="Ja"/>
    <s v="Bescheiden formaat."/>
    <m/>
    <m/>
    <m/>
    <n v="136003.91500000301"/>
    <n v="453517.73800000199"/>
    <s v="231"/>
    <s v="&gt;15 jaar"/>
    <s v="Telecom op 1,25 m net buiten de kluit. Zeer arme groeiplaats geeft afhankelijkheid van bodem onder verharding."/>
    <s v="Ja"/>
    <d v="2022-08-02T07:20:20"/>
    <s v="r.thijssen"/>
    <d v="2022-08-05T04:36:58"/>
    <s v="r.geerts@terranostra.nu"/>
    <s v="9 -12 m"/>
    <s v="Ja"/>
    <s v="Ja"/>
    <s v="Ja"/>
    <s v="Ja"/>
    <s v="Ja"/>
    <s v="Ja"/>
    <s v="Ja"/>
    <m/>
    <m/>
    <s v="Nee"/>
    <m/>
    <s v="Ja"/>
  </r>
  <r>
    <n v="2034"/>
    <s v="BTZ.0105"/>
    <s v="BTZ.0105"/>
    <x v="36"/>
    <s v="Judasboom"/>
    <n v="2"/>
    <n v="22"/>
    <n v="6"/>
    <n v="3.0975999999999999"/>
    <s v="8 x de stamdiameter"/>
    <n v="12.9976"/>
    <n v="9.9"/>
    <s v="20 - 30"/>
    <s v="Beplanting"/>
    <x v="0"/>
    <s v="Redelijk"/>
    <s v="Nee"/>
    <m/>
    <m/>
    <m/>
    <m/>
    <n v="136003.774"/>
    <n v="453411.353"/>
    <s v="304"/>
    <s v="&gt;15 jaar"/>
    <s v="Bescheiden formaat."/>
    <s v="Ja"/>
    <d v="2022-08-02T07:20:20"/>
    <s v="r.thijssen"/>
    <d v="2022-08-04T14:48:24"/>
    <s v="r.geerts@terranostra.nu"/>
    <s v="6 - 9 m"/>
    <s v="Ja"/>
    <s v="Ja"/>
    <s v="Ja"/>
    <s v="Ja"/>
    <s v="Nee"/>
    <s v="Ja"/>
    <s v="Ja"/>
    <m/>
    <m/>
    <s v="Nee"/>
    <m/>
    <s v="Ja"/>
  </r>
  <r>
    <n v="2094"/>
    <s v="BTZ.0168"/>
    <s v="BTZ.0168"/>
    <x v="8"/>
    <s v="Valse Christusdoorn"/>
    <n v="1"/>
    <n v="18"/>
    <n v="6"/>
    <n v="2.0735999999999999"/>
    <s v="8 x de stamdiameter"/>
    <n v="13.8736"/>
    <n v="11.8"/>
    <s v="10 - 20"/>
    <s v="Beplanting"/>
    <x v="0"/>
    <s v="Goed"/>
    <s v="Ja"/>
    <s v="Soort specifiek geschikt"/>
    <m/>
    <m/>
    <m/>
    <n v="135926.50600000101"/>
    <n v="453655.22900000197"/>
    <s v="364"/>
    <s v="&gt;15 jaar"/>
    <s v="Geen kabels hier. "/>
    <s v="Ja"/>
    <d v="2022-08-02T07:20:20"/>
    <s v="r.thijssen"/>
    <d v="2022-08-04T11:16:05"/>
    <s v="r.geerts@terranostra.nu"/>
    <s v="9 -12 m"/>
    <s v="Ja"/>
    <s v="Ja"/>
    <s v="Ja"/>
    <s v="Ja"/>
    <s v="Ja"/>
    <s v="Ja"/>
    <s v="Ja"/>
    <m/>
    <m/>
    <s v="Nee"/>
    <m/>
    <s v="Ja"/>
  </r>
  <r>
    <n v="2049"/>
    <s v="BTZ.0123"/>
    <s v="BTZ.0123"/>
    <x v="37"/>
    <s v="Sierkers"/>
    <m/>
    <n v="14"/>
    <n v="6"/>
    <n v="1.2544"/>
    <m/>
    <m/>
    <m/>
    <s v="20 - 30"/>
    <s v="Beplanting"/>
    <x v="1"/>
    <s v="Matig"/>
    <s v="Nee"/>
    <s v="Soort, geen kluit mog."/>
    <m/>
    <s v="eenzijdige kroon"/>
    <s v="meervoudige toppen"/>
    <n v="135965.38200000301"/>
    <n v="453485.35900000099"/>
    <s v="319"/>
    <s v="&gt;15 jaar"/>
    <m/>
    <s v="Ja"/>
    <d v="2022-08-02T07:20:20"/>
    <s v="r.thijssen"/>
    <d v="2022-08-04T14:23:13"/>
    <s v="r.geerts@terranostra.nu"/>
    <s v="0 - 6 m"/>
    <s v="Nee"/>
    <s v="Ja"/>
    <s v="Ja"/>
    <s v="Ja"/>
    <s v="Nee"/>
    <s v="Ja"/>
    <s v="Ja"/>
    <m/>
    <m/>
    <s v="Nee"/>
    <m/>
    <s v="Ja"/>
  </r>
  <r>
    <n v="2050"/>
    <s v="BTZ.0124"/>
    <s v="BTZ.0124"/>
    <x v="5"/>
    <s v="Witte acacia"/>
    <m/>
    <n v="35"/>
    <n v="8"/>
    <n v="7.84"/>
    <m/>
    <m/>
    <m/>
    <s v="30 - 40"/>
    <s v="Beplanting"/>
    <x v="4"/>
    <s v="Redelijk"/>
    <s v="Nee"/>
    <s v="alleen in projectgebied"/>
    <s v="Houtrot stam"/>
    <m/>
    <m/>
    <n v="135913.91500000301"/>
    <n v="453502.11900000297"/>
    <s v="320"/>
    <s v="10-15 jaar"/>
    <s v="Boom op de werkgrens. Geen kabels hier. "/>
    <s v="Ja"/>
    <d v="2022-08-02T07:20:20"/>
    <s v="r.thijssen"/>
    <d v="2022-08-04T13:24:55"/>
    <s v="r.geerts@terranostra.nu"/>
    <s v="9 -12 m"/>
    <s v="Ja"/>
    <s v="Nee"/>
    <s v="Nee"/>
    <s v="Ja"/>
    <s v="Ja"/>
    <s v="Ja"/>
    <s v="Ja"/>
    <m/>
    <m/>
    <s v="Nee"/>
    <m/>
    <s v="Ja"/>
  </r>
  <r>
    <n v="2041"/>
    <s v="BTZ.0115"/>
    <s v="BTZ.0115"/>
    <x v="8"/>
    <s v="Valse Christusdoorn"/>
    <n v="1"/>
    <n v="18"/>
    <n v="6"/>
    <n v="2.0735999999999999"/>
    <s v="8 x de stamdiameter"/>
    <n v="13.8736"/>
    <n v="11.8"/>
    <s v="20 - 30"/>
    <s v="Verharding"/>
    <x v="0"/>
    <s v="Redelijk"/>
    <s v="Ja"/>
    <s v="Soort specifiek geschikt"/>
    <m/>
    <s v="eenzijdige kroon"/>
    <m/>
    <n v="136025.62400000199"/>
    <n v="453395.286000002"/>
    <s v="311"/>
    <s v="&gt;15 jaar"/>
    <s v="Geen kabels hier. "/>
    <s v="Ja"/>
    <d v="2022-08-02T07:20:20"/>
    <s v="r.thijssen"/>
    <d v="2022-08-04T14:53:10"/>
    <s v="r.geerts@terranostra.nu"/>
    <s v="9 -12 m"/>
    <s v="Ja"/>
    <s v="Ja"/>
    <s v="Ja"/>
    <s v="Ja"/>
    <s v="Ja"/>
    <s v="Ja"/>
    <s v="Ja"/>
    <m/>
    <m/>
    <s v="Nee"/>
    <m/>
    <s v="Ja"/>
  </r>
  <r>
    <n v="2042"/>
    <s v="BTZ.0116"/>
    <s v="BTZ.0116"/>
    <x v="8"/>
    <s v="Valse Christusdoorn"/>
    <n v="1"/>
    <n v="18"/>
    <n v="6"/>
    <n v="2.0735999999999999"/>
    <s v="8 x de stamdiameter"/>
    <n v="13.8736"/>
    <n v="11.8"/>
    <s v="20 - 30"/>
    <s v="Verharding"/>
    <x v="0"/>
    <s v="Redelijk"/>
    <s v="Ja"/>
    <s v="Soort specifiek geschikt"/>
    <m/>
    <s v="eenzijdige kroon"/>
    <m/>
    <n v="136027.29900000201"/>
    <n v="453402.83600000298"/>
    <s v="312"/>
    <s v="&gt;15 jaar"/>
    <s v="Geen kabels hier. "/>
    <s v="Ja"/>
    <d v="2022-08-02T07:20:20"/>
    <s v="r.thijssen"/>
    <d v="2022-08-04T14:53:10"/>
    <s v="r.geerts@terranostra.nu"/>
    <s v="9 -12 m"/>
    <s v="Ja"/>
    <s v="Ja"/>
    <s v="Ja"/>
    <s v="Ja"/>
    <s v="Ja"/>
    <s v="Ja"/>
    <s v="Ja"/>
    <m/>
    <m/>
    <s v="Nee"/>
    <m/>
    <s v="Ja"/>
  </r>
  <r>
    <n v="2191"/>
    <s v="BTZ.0277"/>
    <s v="BTZ.0277"/>
    <x v="38"/>
    <s v="Moseik"/>
    <n v="1"/>
    <n v="18"/>
    <n v="6"/>
    <n v="2.0735999999999999"/>
    <s v="8 x de stamdiameter"/>
    <n v="13.8736"/>
    <n v="11.8"/>
    <s v="10 - 20"/>
    <s v="Beplanting"/>
    <x v="0"/>
    <s v="Redelijk"/>
    <s v="Ja"/>
    <m/>
    <m/>
    <m/>
    <m/>
    <n v="135984.30600000199"/>
    <n v="453708.10900000099"/>
    <s v="461"/>
    <s v="&gt;15 jaar"/>
    <s v="Mogelijk zit de boom vooral in sloottalud"/>
    <s v="Ja"/>
    <d v="2022-08-02T07:20:20"/>
    <s v="r.thijssen"/>
    <d v="2022-08-03T14:31:39"/>
    <s v="r.geerts@terranostra.nu"/>
    <s v="9 -12 m"/>
    <s v="Ja"/>
    <s v="Ja"/>
    <s v="Ja"/>
    <s v="Ja"/>
    <s v="Ja"/>
    <s v="Ja"/>
    <s v="Ja"/>
    <m/>
    <m/>
    <s v="Nee"/>
    <m/>
    <s v="Ja"/>
  </r>
  <r>
    <n v="2192"/>
    <s v="BTZ.0278"/>
    <s v="BTZ.0278"/>
    <x v="38"/>
    <s v="Moseik"/>
    <n v="1"/>
    <n v="17"/>
    <n v="6"/>
    <n v="1.8495999999999999"/>
    <s v="8 x de stamdiameter"/>
    <n v="13.549600000000002"/>
    <n v="11.700000000000001"/>
    <s v="10 - 20"/>
    <s v="Beplanting"/>
    <x v="0"/>
    <s v="Redelijk"/>
    <s v="Ja"/>
    <m/>
    <m/>
    <m/>
    <m/>
    <n v="135996.41"/>
    <n v="453701.90600000299"/>
    <s v="462"/>
    <s v="&gt;15 jaar"/>
    <s v="Bescheiden formaat, mogelijk zit de boom vooral in sloottalud"/>
    <s v="Ja"/>
    <d v="2022-08-02T07:20:20"/>
    <s v="r.thijssen"/>
    <d v="2022-08-03T14:31:39"/>
    <s v="r.geerts@terranostra.nu"/>
    <s v="9 -12 m"/>
    <s v="Ja"/>
    <s v="Ja"/>
    <s v="Ja"/>
    <s v="Ja"/>
    <s v="Ja"/>
    <s v="Ja"/>
    <s v="Ja"/>
    <m/>
    <m/>
    <s v="Nee"/>
    <m/>
    <s v="Ja"/>
  </r>
  <r>
    <n v="1963"/>
    <s v="BTZ.0031"/>
    <s v="BTZ.0031"/>
    <x v="23"/>
    <s v="Veldesdoorn"/>
    <n v="2"/>
    <n v="16"/>
    <n v="6"/>
    <n v="1.6384000000000001"/>
    <s v="8 x de stamdiameter"/>
    <n v="8.7384000000000004"/>
    <n v="7.1000000000000005"/>
    <s v="20 - 30"/>
    <s v="Beplanting"/>
    <x v="0"/>
    <s v="Redelijk"/>
    <s v="Ja"/>
    <s v="Bescheiden formaat."/>
    <m/>
    <m/>
    <m/>
    <n v="135985.12400000199"/>
    <n v="453525.49800000002"/>
    <s v="233"/>
    <s v="&gt;15 jaar"/>
    <s v="Zeer arme groeiplaats geeft afhankelijkheid van bodem onder verharding."/>
    <s v="Ja"/>
    <d v="2022-08-02T07:20:20"/>
    <s v="r.thijssen"/>
    <d v="2022-08-05T04:37:27"/>
    <s v="r.geerts@terranostra.nu"/>
    <s v="6 - 9 m"/>
    <s v="Ja"/>
    <s v="Ja"/>
    <s v="Ja"/>
    <s v="Ja"/>
    <s v="Ja"/>
    <s v="Ja"/>
    <s v="Ja"/>
    <m/>
    <m/>
    <s v="Nee"/>
    <m/>
    <s v="Ja"/>
  </r>
  <r>
    <n v="2057"/>
    <s v="BTZ.0131"/>
    <s v="BTZ.0131"/>
    <x v="5"/>
    <s v="Witte acacia"/>
    <m/>
    <n v="42"/>
    <n v="10"/>
    <n v="11.2896"/>
    <m/>
    <m/>
    <m/>
    <s v="30 - 40"/>
    <s v="Beplanting"/>
    <x v="4"/>
    <s v="Redelijk"/>
    <s v="Nee"/>
    <s v="Conditie"/>
    <m/>
    <m/>
    <m/>
    <n v="135906.5"/>
    <n v="453547.03000000102"/>
    <s v="327"/>
    <s v="10-15 jaar"/>
    <m/>
    <s v="Ja"/>
    <d v="2022-08-02T07:20:20"/>
    <s v="r.thijssen"/>
    <d v="2022-08-04T11:42:34"/>
    <s v="r.geerts@terranostra.nu"/>
    <s v="9 -12 m"/>
    <s v="Ja"/>
    <s v="Nee"/>
    <s v="Ja"/>
    <s v="Ja"/>
    <s v="Ja"/>
    <s v="Nee"/>
    <s v="Nee"/>
    <m/>
    <m/>
    <s v="Nee"/>
    <m/>
    <s v="Ja"/>
  </r>
  <r>
    <n v="2058"/>
    <s v="BTZ.0132"/>
    <s v="BTZ.0132"/>
    <x v="5"/>
    <s v="Witte acacia"/>
    <m/>
    <n v="41"/>
    <n v="10"/>
    <n v="10.7584"/>
    <m/>
    <m/>
    <m/>
    <s v="30 - 40"/>
    <s v="Beplanting"/>
    <x v="4"/>
    <s v="Matig"/>
    <s v="Nee"/>
    <s v="Conditie"/>
    <m/>
    <m/>
    <m/>
    <n v="135905.625"/>
    <n v="453555.00500000297"/>
    <s v="328"/>
    <s v="10-15 jaar"/>
    <m/>
    <s v="Ja"/>
    <d v="2022-08-02T07:20:20"/>
    <s v="r.thijssen"/>
    <d v="2022-08-04T11:45:47"/>
    <s v="r.geerts@terranostra.nu"/>
    <s v="9 -12 m"/>
    <s v="Ja"/>
    <s v="Nee"/>
    <s v="Ja"/>
    <s v="Ja"/>
    <s v="Ja"/>
    <s v="Nee"/>
    <s v="Nee"/>
    <m/>
    <m/>
    <s v="Nee"/>
    <m/>
    <s v="Ja"/>
  </r>
  <r>
    <n v="2059"/>
    <s v="BTZ.0133"/>
    <s v="BTZ.0133"/>
    <x v="5"/>
    <s v="Witte acacia"/>
    <m/>
    <n v="35"/>
    <n v="8"/>
    <n v="7.84"/>
    <m/>
    <m/>
    <m/>
    <s v="30 - 40"/>
    <s v="Beplanting"/>
    <x v="4"/>
    <s v="Redelijk"/>
    <s v="Nee"/>
    <s v="Conditie"/>
    <m/>
    <m/>
    <m/>
    <n v="135904.321000002"/>
    <n v="453562.59900000301"/>
    <s v="329"/>
    <s v="&gt;15 jaar"/>
    <m/>
    <s v="Ja"/>
    <d v="2022-08-02T07:20:20"/>
    <s v="r.thijssen"/>
    <d v="2022-08-04T12:54:01"/>
    <s v="r.geerts@terranostra.nu"/>
    <s v="9 -12 m"/>
    <s v="Ja"/>
    <s v="Nee"/>
    <s v="Ja"/>
    <s v="Ja"/>
    <s v="Ja"/>
    <s v="Nee"/>
    <s v="Ja"/>
    <m/>
    <m/>
    <s v="Nee"/>
    <m/>
    <s v="Ja"/>
  </r>
  <r>
    <n v="1659"/>
    <m/>
    <s v="TN_21"/>
    <x v="39"/>
    <s v="Moerascipres "/>
    <n v="1"/>
    <n v="16"/>
    <n v="1.5"/>
    <n v="1.6384000000000001"/>
    <s v="8 x de stamdiameter"/>
    <n v="13.2384"/>
    <n v="11.6"/>
    <s v="10-20"/>
    <s v="Beplanting"/>
    <x v="0"/>
    <s v="Goed"/>
    <s v="Ja"/>
    <m/>
    <m/>
    <m/>
    <m/>
    <n v="135955.030100003"/>
    <n v="453413.670600001"/>
    <s v="724"/>
    <s v="&gt;15 jaar"/>
    <s v="Bescheiden formaat."/>
    <s v="Ja"/>
    <d v="2022-08-02T07:20:20"/>
    <s v="r.thijssen"/>
    <d v="2022-08-04T14:16:10"/>
    <s v="r.geerts@terranostra.nu"/>
    <s v="6 - 9 m"/>
    <s v="Ja"/>
    <s v="Ja"/>
    <s v="Ja"/>
    <s v="Ja"/>
    <s v="Ja"/>
    <s v="Ja"/>
    <s v="Ja"/>
    <m/>
    <m/>
    <s v="Nee"/>
    <m/>
    <s v="Ja"/>
  </r>
  <r>
    <n v="1672"/>
    <m/>
    <s v="TN_34"/>
    <x v="39"/>
    <s v="Moerascipres "/>
    <n v="1"/>
    <n v="16"/>
    <n v="1.5"/>
    <n v="1.6384000000000001"/>
    <s v="8 x de stamdiameter"/>
    <n v="13.2384"/>
    <n v="11.6"/>
    <s v="10-20"/>
    <s v="Beplanting"/>
    <x v="0"/>
    <s v="Goed"/>
    <s v="Ja"/>
    <m/>
    <m/>
    <m/>
    <m/>
    <n v="135951.763300002"/>
    <n v="453431.60260000097"/>
    <s v="738"/>
    <s v="&gt;15 jaar"/>
    <s v="Bescheiden formaat."/>
    <s v="Ja"/>
    <d v="2022-08-02T07:20:20"/>
    <s v="r.thijssen"/>
    <d v="2022-08-04T14:15:04"/>
    <s v="r.geerts@terranostra.nu"/>
    <s v="6 - 9 m"/>
    <s v="Ja"/>
    <s v="Ja"/>
    <s v="Ja"/>
    <s v="Ja"/>
    <s v="Ja"/>
    <s v="Ja"/>
    <s v="Ja"/>
    <m/>
    <m/>
    <s v="Nee"/>
    <m/>
    <s v="Ja"/>
  </r>
  <r>
    <n v="1962"/>
    <s v="BTZ.0030"/>
    <s v="BTZ.0030"/>
    <x v="23"/>
    <s v="Veldesdoorn"/>
    <n v="2"/>
    <n v="15"/>
    <n v="4"/>
    <n v="1.44"/>
    <s v="8 x de stamdiameter"/>
    <n v="8.44"/>
    <n v="7"/>
    <s v="20 - 30"/>
    <s v="Beplanting"/>
    <x v="0"/>
    <s v="Redelijk"/>
    <s v="Ja"/>
    <s v="Bescheiden formaat."/>
    <m/>
    <m/>
    <m/>
    <n v="135996.887000002"/>
    <n v="453520.66600000102"/>
    <s v="232"/>
    <s v="&gt;15 jaar"/>
    <s v="Telecom op 1,25 m net buiten de kluit. Zeer arme groeiplaats geeft afhankelijkheid van bodem onder verharding."/>
    <s v="Ja"/>
    <d v="2022-08-02T07:20:20"/>
    <s v="r.thijssen"/>
    <d v="2022-08-05T04:34:58"/>
    <s v="r.geerts@terranostra.nu"/>
    <s v="6 - 9 m"/>
    <s v="Ja"/>
    <s v="Ja"/>
    <s v="Ja"/>
    <s v="Ja"/>
    <s v="Ja"/>
    <s v="Ja"/>
    <s v="Ja"/>
    <m/>
    <m/>
    <s v="Nee"/>
    <m/>
    <s v="Ja"/>
  </r>
  <r>
    <n v="2102"/>
    <s v="BTZ.0176"/>
    <s v="BTZ.0176"/>
    <x v="8"/>
    <s v="Valse Christusdoorn"/>
    <n v="1"/>
    <n v="15"/>
    <n v="6"/>
    <n v="1.44"/>
    <s v="8 x de stamdiameter"/>
    <n v="12.94"/>
    <n v="11.5"/>
    <s v="10 - 20"/>
    <s v="Beplanting"/>
    <x v="0"/>
    <s v="Goed"/>
    <s v="Ja"/>
    <s v="Soort specifiek geschikt"/>
    <m/>
    <m/>
    <m/>
    <n v="135896.70300000199"/>
    <n v="453657.35800000298"/>
    <s v="372"/>
    <s v="&gt;15 jaar"/>
    <s v="Scheefgroei, maar slechts 7 m hoog. "/>
    <s v="Ja"/>
    <d v="2022-08-02T07:20:20"/>
    <s v="r.thijssen"/>
    <d v="2022-08-04T11:05:21"/>
    <s v="r.geerts@terranostra.nu"/>
    <s v="6 - 9 m"/>
    <s v="Ja"/>
    <s v="Ja"/>
    <s v="Ja"/>
    <s v="Ja"/>
    <s v="Ja"/>
    <s v="Ja"/>
    <s v="Ja"/>
    <m/>
    <m/>
    <s v="Nee"/>
    <m/>
    <s v="Ja"/>
  </r>
  <r>
    <n v="2040"/>
    <s v="BTZ.0114"/>
    <s v="BTZ.0114"/>
    <x v="8"/>
    <s v="Valse Christusdoorn"/>
    <n v="1"/>
    <n v="15"/>
    <n v="6"/>
    <n v="1.44"/>
    <s v="8 x de stamdiameter"/>
    <n v="12.94"/>
    <n v="11.5"/>
    <s v="20 - 30"/>
    <s v="Verharding"/>
    <x v="0"/>
    <s v="Redelijk"/>
    <s v="Ja"/>
    <s v="Soort specifiek geschikt"/>
    <m/>
    <s v="eenzijdige kroon"/>
    <m/>
    <n v="136029.024"/>
    <n v="453391.661000002"/>
    <s v="310"/>
    <s v="&gt;15 jaar"/>
    <s v="Geen kabels hier. "/>
    <s v="Ja"/>
    <d v="2022-08-02T07:20:20"/>
    <s v="r.thijssen"/>
    <d v="2022-08-04T14:53:10"/>
    <s v="r.geerts@terranostra.nu"/>
    <s v="9 -12 m"/>
    <s v="Ja"/>
    <s v="Ja"/>
    <s v="Ja"/>
    <s v="Ja"/>
    <s v="Ja"/>
    <s v="Ja"/>
    <s v="Ja"/>
    <m/>
    <m/>
    <s v="Nee"/>
    <m/>
    <s v="Ja"/>
  </r>
  <r>
    <n v="2106"/>
    <s v="BTZ.0180"/>
    <s v="BTZ.0180"/>
    <x v="40"/>
    <s v="Kleinbladige linde"/>
    <n v="1"/>
    <n v="15"/>
    <n v="4"/>
    <n v="1.44"/>
    <s v="8 x de stamdiameter"/>
    <n v="12.94"/>
    <n v="11.5"/>
    <s v="10 - 20"/>
    <s v="Beplanting"/>
    <x v="4"/>
    <s v="Redelijk"/>
    <s v="Ja"/>
    <m/>
    <m/>
    <m/>
    <m/>
    <n v="135902.67000000199"/>
    <n v="453643.04000000301"/>
    <s v="376"/>
    <s v="10-15 jaar"/>
    <m/>
    <s v="Ja"/>
    <d v="2022-08-02T07:20:20"/>
    <s v="r.thijssen"/>
    <d v="2022-08-04T11:12:01"/>
    <s v="r.geerts@terranostra.nu"/>
    <s v="6 - 9 m"/>
    <s v="Ja"/>
    <s v="Nee"/>
    <s v="Ja"/>
    <m/>
    <s v="Ja"/>
    <s v="Ja"/>
    <s v="Ja"/>
    <m/>
    <s v="Linde is als soort veerkrachtig genoeg."/>
    <s v="Nee"/>
    <m/>
    <s v="Ja"/>
  </r>
  <r>
    <n v="2107"/>
    <s v="BTZ.0181"/>
    <s v="BTZ.0181"/>
    <x v="41"/>
    <s v="Gewone beuk"/>
    <n v="1"/>
    <n v="14"/>
    <n v="4"/>
    <n v="1.2544"/>
    <s v="8 x de stamdiameter"/>
    <n v="12.654400000000001"/>
    <n v="11.4"/>
    <s v="20 - 30"/>
    <s v="Beplanting"/>
    <x v="0"/>
    <s v="Goed"/>
    <s v="Ja"/>
    <m/>
    <m/>
    <m/>
    <m/>
    <n v="135892.30400000099"/>
    <n v="453647.19300000003"/>
    <s v="377"/>
    <s v="&gt;15 jaar"/>
    <s v="Stenen stapelmuur."/>
    <s v="Ja"/>
    <d v="2022-08-02T07:20:20"/>
    <s v="r.thijssen"/>
    <d v="2022-08-04T11:08:01"/>
    <s v="r.geerts@terranostra.nu"/>
    <s v="6 - 9 m"/>
    <s v="Ja"/>
    <s v="Ja"/>
    <s v="Ja"/>
    <s v="Ja"/>
    <s v="Ja"/>
    <s v="Ja"/>
    <s v="Ja"/>
    <m/>
    <m/>
    <s v="Nee"/>
    <m/>
    <s v="Ja"/>
  </r>
  <r>
    <n v="2428"/>
    <s v="TN_3_3"/>
    <s v="TN_3_3"/>
    <x v="2"/>
    <s v="Gewone es"/>
    <n v="1"/>
    <n v="14"/>
    <n v="3"/>
    <n v="1.2544"/>
    <s v="8 x de stamdiameter"/>
    <n v="12.654400000000001"/>
    <n v="11.4"/>
    <s v="10-20"/>
    <s v="Beplanting"/>
    <x v="0"/>
    <s v="Goed"/>
    <s v="Ja"/>
    <m/>
    <m/>
    <m/>
    <m/>
    <m/>
    <m/>
    <s v="806"/>
    <s v="&gt;15 jaar"/>
    <s v="bosplantsoen"/>
    <s v="Ja"/>
    <d v="2022-08-02T07:20:20"/>
    <s v="r.thijssen"/>
    <d v="2022-08-04T08:48:30"/>
    <s v="r.geerts@terranostra.nu"/>
    <s v="6 - 9 m"/>
    <s v="Ja"/>
    <s v="Ja"/>
    <s v="Ja"/>
    <s v="Ja"/>
    <s v="Ja"/>
    <s v="Ja"/>
    <s v="Ja"/>
    <m/>
    <m/>
    <s v="Nee"/>
    <m/>
    <s v="Ja"/>
  </r>
  <r>
    <n v="2071"/>
    <s v="BTZ.0145"/>
    <s v="BTZ.0145"/>
    <x v="8"/>
    <s v="Valse Christusdoorn"/>
    <m/>
    <n v="28"/>
    <n v="12"/>
    <n v="5.0175999999999998"/>
    <m/>
    <m/>
    <m/>
    <s v="20 - 30"/>
    <s v="Beplanting"/>
    <x v="0"/>
    <s v="Redelijk"/>
    <s v="Nee"/>
    <s v="kabels in kluit"/>
    <s v="alleen in projec"/>
    <m/>
    <m/>
    <n v="135956.43"/>
    <n v="453540.85000000102"/>
    <s v="341"/>
    <s v="&gt;15 jaar"/>
    <s v="Telecom op 1 m NO, laagspanning 400 v op 1,8 mm oost"/>
    <s v="Ja"/>
    <d v="2022-08-02T07:20:20"/>
    <s v="r.thijssen"/>
    <d v="2022-08-04T11:34:15"/>
    <s v="r.geerts@terranostra.nu"/>
    <s v="9 -12 m"/>
    <s v="Ja"/>
    <s v="Ja"/>
    <s v="Ja"/>
    <s v="Ja"/>
    <s v="Nee"/>
    <s v="Nee"/>
    <s v="Nee"/>
    <m/>
    <m/>
    <s v="Nee"/>
    <m/>
    <s v="Ja"/>
  </r>
  <r>
    <n v="1803"/>
    <s v="95509"/>
    <s v="95509"/>
    <x v="4"/>
    <s v="Gewone esdoorn"/>
    <n v="1"/>
    <n v="13"/>
    <n v="4"/>
    <n v="1.0815999999999999"/>
    <s v="8 x de stamdiameter"/>
    <n v="12.381600000000001"/>
    <n v="11.3"/>
    <s v="10 - 20"/>
    <s v="Gras"/>
    <x v="4"/>
    <s v="Matig"/>
    <s v="Ja"/>
    <s v="Klein genoeg"/>
    <m/>
    <m/>
    <m/>
    <n v="135833.755000003"/>
    <n v="453240.75100000203"/>
    <s v="73"/>
    <s v="10-15 jaar"/>
    <m/>
    <m/>
    <d v="2022-08-02T07:20:20"/>
    <s v="r.thijssen"/>
    <d v="2022-08-04T08:29:53"/>
    <s v="r.geerts@terranostra.nu"/>
    <s v="0 - 6 m"/>
    <s v="Ja"/>
    <s v="Nee"/>
    <s v="Ja"/>
    <s v="Ja"/>
    <s v="Ja"/>
    <s v="Ja"/>
    <s v="Ja"/>
    <m/>
    <m/>
    <s v="Nee"/>
    <m/>
    <s v="Ja"/>
  </r>
  <r>
    <n v="1735"/>
    <s v="BTZ.0409"/>
    <s v="BTZ.0409"/>
    <x v="42"/>
    <s v="Haagbeuk"/>
    <n v="1"/>
    <n v="10"/>
    <n v="2"/>
    <n v="0.64"/>
    <s v="8 x de stamdiameter"/>
    <n v="11.64"/>
    <n v="11"/>
    <s v="10 - 20"/>
    <s v="Verharding"/>
    <x v="1"/>
    <s v="Redelijk"/>
    <s v="Ja"/>
    <m/>
    <m/>
    <m/>
    <m/>
    <n v="135806.86700000201"/>
    <n v="453763.91"/>
    <s v="5"/>
    <s v="&gt;15 jaar"/>
    <m/>
    <s v="Ja"/>
    <d v="2022-08-02T07:20:20"/>
    <s v="r.thijssen"/>
    <d v="2022-08-05T14:13:55"/>
    <s v="r.geerts@terranostra.nu"/>
    <s v="0 - 6 m"/>
    <s v="Ja"/>
    <s v="Ja"/>
    <s v="Ja"/>
    <s v="Ja"/>
    <s v="Ja"/>
    <s v="Ja"/>
    <s v="Ja"/>
    <m/>
    <m/>
    <s v="Nee"/>
    <m/>
    <s v="Ja"/>
  </r>
  <r>
    <n v="2309"/>
    <s v="BTZ.0410"/>
    <s v="BTZ.0410"/>
    <x v="42"/>
    <s v="Haagbeuk"/>
    <n v="1"/>
    <n v="10"/>
    <n v="2"/>
    <n v="0.64"/>
    <s v="8 x de stamdiameter"/>
    <n v="11.64"/>
    <n v="11"/>
    <s v="10 - 20"/>
    <s v="Verharding"/>
    <x v="1"/>
    <s v="Redelijk"/>
    <s v="Ja"/>
    <m/>
    <m/>
    <m/>
    <m/>
    <n v="135819.239"/>
    <n v="453767.22100000101"/>
    <s v="579"/>
    <s v="&gt;15 jaar"/>
    <m/>
    <s v="Ja"/>
    <d v="2022-08-02T07:20:20"/>
    <s v="r.thijssen"/>
    <d v="2022-08-05T14:13:55"/>
    <s v="r.geerts@terranostra.nu"/>
    <s v="0 - 6 m"/>
    <s v="Ja"/>
    <s v="Ja"/>
    <s v="Ja"/>
    <s v="Ja"/>
    <s v="Ja"/>
    <s v="Ja"/>
    <s v="Ja"/>
    <m/>
    <m/>
    <s v="Nee"/>
    <m/>
    <s v="Ja"/>
  </r>
  <r>
    <n v="2076"/>
    <s v="BTZ.0150"/>
    <s v="BTZ.0150"/>
    <x v="8"/>
    <s v="Valse Christusdoorn"/>
    <m/>
    <n v="25"/>
    <n v="10"/>
    <n v="4"/>
    <m/>
    <m/>
    <m/>
    <s v="20 - 30"/>
    <s v="Beplanting"/>
    <x v="0"/>
    <s v="Redelijk"/>
    <s v="Nee"/>
    <m/>
    <m/>
    <m/>
    <m/>
    <n v="135923.705000002"/>
    <n v="453529.10400000197"/>
    <s v="346"/>
    <s v="&gt;15 jaar"/>
    <s v="Laagspanning 400 v  binnen 1 m."/>
    <s v="Ja"/>
    <d v="2022-08-02T07:20:20"/>
    <s v="r.thijssen"/>
    <d v="2022-08-04T11:33:23"/>
    <s v="r.geerts@terranostra.nu"/>
    <s v="9 -12 m"/>
    <s v="Ja"/>
    <s v="Ja"/>
    <s v="Ja"/>
    <s v="Ja"/>
    <s v="Nee"/>
    <s v="Ja"/>
    <s v="Nee"/>
    <m/>
    <m/>
    <s v="Nee"/>
    <m/>
    <s v="Ja"/>
  </r>
  <r>
    <n v="2077"/>
    <s v="BTZ.0151"/>
    <s v="BTZ.0151"/>
    <x v="35"/>
    <s v="Watercipres"/>
    <m/>
    <n v="42"/>
    <n v="10"/>
    <n v="11.2896"/>
    <m/>
    <m/>
    <m/>
    <s v="20 - 30"/>
    <s v="Beplanting"/>
    <x v="0"/>
    <s v="Redelijk"/>
    <s v="Nee"/>
    <s v="Kabels in kluit"/>
    <s v="alleen in projec"/>
    <s v="Extreme opdruk"/>
    <s v="plantstrook 1,2 m"/>
    <n v="135960.32800000199"/>
    <n v="453541.29399999999"/>
    <s v="347"/>
    <s v="&gt;15 jaar"/>
    <s v="Telecom 3 zijden, laagspanning 400 v  rand kluit westzijde"/>
    <s v="Ja"/>
    <d v="2022-08-02T07:20:20"/>
    <s v="r.thijssen"/>
    <d v="2022-08-05T14:48:50"/>
    <s v="r.geerts@terranostra.nu"/>
    <s v="18 -24 m"/>
    <s v="Ja"/>
    <s v="Ja"/>
    <s v="Ja"/>
    <s v="Ja"/>
    <s v="Nee"/>
    <s v="Nee"/>
    <s v="Nee"/>
    <m/>
    <m/>
    <s v="Nee"/>
    <m/>
    <s v="Ja"/>
  </r>
  <r>
    <n v="2078"/>
    <s v="BTZ.0152"/>
    <s v="BTZ.0152"/>
    <x v="35"/>
    <s v="Watercipres"/>
    <m/>
    <n v="49"/>
    <n v="10"/>
    <n v="15.366400000000001"/>
    <m/>
    <m/>
    <m/>
    <s v="20 - 30"/>
    <s v="Beplanting"/>
    <x v="0"/>
    <s v="Redelijk"/>
    <s v="Nee"/>
    <s v="alleen in projectgebied"/>
    <s v="tuien te voorzie"/>
    <m/>
    <s v="plantstrook 1,2 m"/>
    <n v="135959.33500000101"/>
    <n v="453547.72200000298"/>
    <s v="348"/>
    <s v="&gt;15 jaar"/>
    <s v="Telecom, dubbel, westzijde.  "/>
    <s v="Ja"/>
    <d v="2022-08-02T07:20:20"/>
    <s v="r.thijssen"/>
    <d v="2022-08-04T07:55:34"/>
    <s v="r.geerts@terranostra.nu"/>
    <s v="18 -24 m"/>
    <s v="Ja"/>
    <s v="Ja"/>
    <s v="Ja"/>
    <s v="Ja"/>
    <s v="Nee"/>
    <s v="Nee"/>
    <s v="Nee"/>
    <m/>
    <s v="Wortels steken parkeerplaats en trottoir met kabels over."/>
    <s v="Nee"/>
    <m/>
    <s v="Ja"/>
  </r>
  <r>
    <n v="2079"/>
    <s v="BTZ.0153"/>
    <s v="BTZ.0153"/>
    <x v="35"/>
    <s v="Watercipres"/>
    <m/>
    <n v="42"/>
    <n v="10"/>
    <n v="11.2896"/>
    <m/>
    <m/>
    <m/>
    <s v="20 - 30"/>
    <s v="Beplanting"/>
    <x v="0"/>
    <s v="Redelijk"/>
    <s v="Nee"/>
    <s v="alleen in projectgebied"/>
    <s v="tuien te voorzie"/>
    <m/>
    <s v="plantstrook 1,2 m"/>
    <n v="135957.036000002"/>
    <n v="453562.29599999997"/>
    <s v="349"/>
    <s v="&gt;15 jaar"/>
    <s v="Telecom, dubbel, westzijde. "/>
    <s v="Ja"/>
    <d v="2022-08-02T07:20:20"/>
    <s v="r.thijssen"/>
    <d v="2022-08-04T07:55:34"/>
    <s v="r.geerts@terranostra.nu"/>
    <s v="18 -24 m"/>
    <s v="Ja"/>
    <s v="Ja"/>
    <s v="Ja"/>
    <s v="Ja"/>
    <s v="Nee"/>
    <s v="Nee"/>
    <s v="Nee"/>
    <m/>
    <s v="Wortels steken parkeerplaats en trottoir met kabels over."/>
    <s v="Nee"/>
    <m/>
    <s v="Ja"/>
  </r>
  <r>
    <n v="2080"/>
    <s v="BTZ.0154"/>
    <s v="BTZ.0154"/>
    <x v="35"/>
    <s v="Watercipres"/>
    <m/>
    <n v="34"/>
    <n v="10"/>
    <n v="7.3983999999999996"/>
    <m/>
    <m/>
    <m/>
    <s v="20 - 30"/>
    <s v="Beplanting"/>
    <x v="0"/>
    <s v="Redelijk"/>
    <s v="Nee"/>
    <s v="alleen in projectgebied"/>
    <s v="tuien te voorzie"/>
    <m/>
    <s v="plantstrook 1,2 m"/>
    <n v="135956.23699999999"/>
    <n v="453569.12400000199"/>
    <s v="350"/>
    <s v="&gt;15 jaar"/>
    <s v="Telecom, dubbel, westzijde"/>
    <s v="Ja"/>
    <d v="2022-08-02T07:20:20"/>
    <s v="r.thijssen"/>
    <d v="2022-08-04T07:55:34"/>
    <s v="r.geerts@terranostra.nu"/>
    <s v="18 -24 m"/>
    <s v="Ja"/>
    <s v="Ja"/>
    <s v="Ja"/>
    <s v="Ja"/>
    <s v="Nee"/>
    <s v="Nee"/>
    <s v="Nee"/>
    <m/>
    <s v="Wortels steken parkeerplaats en trottoir met kabels over."/>
    <s v="Nee"/>
    <m/>
    <s v="Ja"/>
  </r>
  <r>
    <n v="2081"/>
    <s v="BTZ.0155"/>
    <s v="BTZ.0155"/>
    <x v="35"/>
    <s v="Watercipres"/>
    <m/>
    <n v="28"/>
    <n v="10"/>
    <n v="5.0175999999999998"/>
    <m/>
    <m/>
    <m/>
    <s v="20 - 30"/>
    <s v="Beplanting"/>
    <x v="0"/>
    <s v="Redelijk"/>
    <s v="Nee"/>
    <s v="alleen in projectgebied"/>
    <s v="tuien te voorzie"/>
    <m/>
    <s v="plantstrook 1,2 m"/>
    <n v="135955.43900000301"/>
    <n v="453575.03400000202"/>
    <s v="351"/>
    <s v="&gt;15 jaar"/>
    <s v="Telecom, dubbel, westzijde"/>
    <s v="Ja"/>
    <d v="2022-08-02T07:20:20"/>
    <s v="r.thijssen"/>
    <d v="2022-08-04T07:55:34"/>
    <s v="r.geerts@terranostra.nu"/>
    <s v="18 -24 m"/>
    <s v="Ja"/>
    <s v="Ja"/>
    <s v="Ja"/>
    <s v="Ja"/>
    <s v="Nee"/>
    <s v="Nee"/>
    <s v="Nee"/>
    <m/>
    <s v="Wortels steken parkeerplaats en trottoir met kabels over."/>
    <s v="Nee"/>
    <m/>
    <s v="Ja"/>
  </r>
  <r>
    <n v="2082"/>
    <s v="BTZ.0156"/>
    <s v="BTZ.0156"/>
    <x v="35"/>
    <s v="Watercipres"/>
    <m/>
    <n v="48"/>
    <n v="10"/>
    <n v="14.7456"/>
    <m/>
    <m/>
    <m/>
    <s v="20 - 30"/>
    <s v="Beplanting"/>
    <x v="0"/>
    <s v="Redelijk"/>
    <s v="Nee"/>
    <s v="alleen in projectgebied"/>
    <s v="tuien te voorzie"/>
    <m/>
    <s v="plantstrook 1,2 m"/>
    <n v="135954.36100000099"/>
    <n v="453581.98200000101"/>
    <s v="352"/>
    <s v="&gt;15 jaar"/>
    <s v="Telecom, dubbel, westzijde. Noordrand: warmteleiding 50 mm."/>
    <s v="Ja"/>
    <d v="2022-08-02T07:20:20"/>
    <s v="r.thijssen"/>
    <d v="2022-08-04T07:55:34"/>
    <s v="r.geerts@terranostra.nu"/>
    <s v="18 -24 m"/>
    <s v="Ja"/>
    <s v="Ja"/>
    <s v="Ja"/>
    <s v="Ja"/>
    <s v="Nee"/>
    <s v="Nee"/>
    <s v="Nee"/>
    <m/>
    <s v="Wortels steken parkeerplaats en trottoir met kabels over."/>
    <s v="Nee"/>
    <m/>
    <s v="Ja"/>
  </r>
  <r>
    <n v="2083"/>
    <s v="BTZ.0157"/>
    <s v="BTZ.0157"/>
    <x v="35"/>
    <s v="Watercipres"/>
    <m/>
    <n v="38"/>
    <n v="10"/>
    <n v="9.2416"/>
    <m/>
    <m/>
    <m/>
    <s v="20 - 30"/>
    <s v="Beplanting"/>
    <x v="0"/>
    <s v="Redelijk"/>
    <s v="Nee"/>
    <s v="alleen in projectgebied"/>
    <s v="tuien te voorzie"/>
    <m/>
    <s v="plantstrook 1,2 m"/>
    <n v="135952.12400000199"/>
    <n v="453596.59800000099"/>
    <s v="353"/>
    <s v="&gt;15 jaar"/>
    <s v="Telecom, 3 x , westzijde op 1,65 m. Laagspanning 400 v, op 2,15 m westzijde.  H 18 m. "/>
    <s v="Ja"/>
    <d v="2022-08-02T07:20:20"/>
    <s v="r.thijssen"/>
    <d v="2022-08-04T07:55:34"/>
    <s v="r.geerts@terranostra.nu"/>
    <s v="18 -24 m"/>
    <s v="Ja"/>
    <s v="Ja"/>
    <s v="Ja"/>
    <s v="Ja"/>
    <s v="Nee"/>
    <s v="Nee"/>
    <s v="Nee"/>
    <m/>
    <s v="Wortels steken parkeerplaats en trottoir met kabels over."/>
    <s v="Nee"/>
    <m/>
    <s v="Ja"/>
  </r>
  <r>
    <n v="2084"/>
    <s v="BTZ.0158"/>
    <s v="BTZ.0158"/>
    <x v="35"/>
    <s v="Watercipres"/>
    <m/>
    <n v="37"/>
    <n v="10"/>
    <n v="8.7615999999999996"/>
    <m/>
    <m/>
    <m/>
    <s v="20 - 30"/>
    <s v="Beplanting"/>
    <x v="0"/>
    <s v="Redelijk"/>
    <s v="Nee"/>
    <s v="alleen in projectgebied"/>
    <s v="tuien te voorzie"/>
    <m/>
    <s v="plantstrook 1,2 m"/>
    <n v="135951.36600000001"/>
    <n v="453603.26600000297"/>
    <s v="354"/>
    <s v="&gt;15 jaar"/>
    <s v="Telecom, 3 x , westzijde op 1,25 m. Laagspanning 400 v, op 2,35 m westzijde. "/>
    <s v="Ja"/>
    <d v="2022-08-02T07:20:20"/>
    <s v="r.thijssen"/>
    <d v="2022-08-04T07:55:34"/>
    <s v="r.geerts@terranostra.nu"/>
    <s v="18 -24 m"/>
    <s v="Ja"/>
    <s v="Ja"/>
    <s v="Ja"/>
    <s v="Ja"/>
    <s v="Nee"/>
    <s v="Nee"/>
    <s v="Nee"/>
    <m/>
    <s v="Wortels steken parkeerplaats en trottoir met kabels over."/>
    <s v="Nee"/>
    <m/>
    <s v="Ja"/>
  </r>
  <r>
    <n v="2085"/>
    <s v="BTZ.0159"/>
    <s v="BTZ.0159"/>
    <x v="5"/>
    <s v="Witte acacia"/>
    <m/>
    <n v="50"/>
    <n v="12"/>
    <n v="16"/>
    <m/>
    <m/>
    <m/>
    <s v="20 - 30"/>
    <s v="Beplanting"/>
    <x v="1"/>
    <s v="Redelijk"/>
    <s v="Nee"/>
    <s v="Ruimte"/>
    <m/>
    <m/>
    <m/>
    <n v="135973.95600000001"/>
    <n v="453563.67400000198"/>
    <s v="355"/>
    <s v="&gt;15 jaar"/>
    <s v="Op 10 KV kabel, eenzijdige kluit"/>
    <s v="Ja"/>
    <d v="2022-08-02T07:20:20"/>
    <s v="r.thijssen"/>
    <d v="2022-08-05T14:25:25"/>
    <s v="r.geerts@terranostra.nu"/>
    <s v="12 -15 m"/>
    <s v="Ja"/>
    <s v="Ja"/>
    <s v="Ja"/>
    <s v="Ja"/>
    <s v="Nee"/>
    <s v="Ja"/>
    <s v="Nee"/>
    <m/>
    <m/>
    <s v="Ja"/>
    <s v="Elektra 10 kv rondom afzagen en uit de kluit trekken."/>
    <s v="Ja"/>
  </r>
  <r>
    <n v="2086"/>
    <s v="BTZ.0160"/>
    <s v="BTZ.0160"/>
    <x v="4"/>
    <s v="Gewone esdoorn"/>
    <m/>
    <n v="16"/>
    <n v="4"/>
    <n v="1.6384000000000001"/>
    <m/>
    <m/>
    <m/>
    <s v="10 - 20"/>
    <s v="Beplanting"/>
    <x v="0"/>
    <s v="Redelijk"/>
    <s v="Nee"/>
    <s v="Ruimte"/>
    <m/>
    <m/>
    <m/>
    <n v="135973.176000003"/>
    <n v="453571.21500000003"/>
    <s v="356"/>
    <s v="&gt;15 jaar"/>
    <s v="Op 10 KV kabel, eenzijdige kluit"/>
    <s v="Ja"/>
    <d v="2022-08-02T07:20:20"/>
    <s v="r.thijssen"/>
    <d v="2022-08-05T14:24:37"/>
    <s v="r.geerts@terranostra.nu"/>
    <s v="6 - 9 m"/>
    <s v="Ja"/>
    <s v="Ja"/>
    <s v="Ja"/>
    <s v="Ja"/>
    <s v="Nee"/>
    <s v="Ja"/>
    <s v="Ja"/>
    <m/>
    <m/>
    <s v="Ja"/>
    <s v="Elektra 10 kv rondom afzagen en uit de kluit trekken."/>
    <s v="Ja"/>
  </r>
  <r>
    <n v="2087"/>
    <s v="BTZ.0161"/>
    <s v="BTZ.0161"/>
    <x v="5"/>
    <s v="Witte acacia"/>
    <m/>
    <n v="43"/>
    <n v="12"/>
    <n v="11.833600000000001"/>
    <m/>
    <m/>
    <m/>
    <s v="20 - 30"/>
    <s v="Beplanting"/>
    <x v="4"/>
    <s v="Matig"/>
    <s v="Nee"/>
    <s v="Conditie, ruimte"/>
    <m/>
    <m/>
    <m/>
    <n v="135971.876000002"/>
    <n v="453585.58300000097"/>
    <s v="357"/>
    <s v="10-15 jaar"/>
    <m/>
    <s v="Ja"/>
    <d v="2022-08-02T07:20:20"/>
    <s v="r.thijssen"/>
    <d v="2022-08-05T05:06:06"/>
    <s v="r.geerts@terranostra.nu"/>
    <s v="9 -12 m"/>
    <s v="Ja"/>
    <s v="Nee"/>
    <s v="Ja"/>
    <s v="Ja"/>
    <s v="Nee"/>
    <s v="Ja"/>
    <s v="Nee"/>
    <m/>
    <m/>
    <s v="Nee"/>
    <m/>
    <s v="Ja"/>
  </r>
  <r>
    <n v="2104"/>
    <s v="BTZ.0178"/>
    <s v="BTZ.0178"/>
    <x v="43"/>
    <s v="Chinese Vernisboom"/>
    <n v="1"/>
    <n v="10"/>
    <n v="4"/>
    <n v="0.64"/>
    <s v="8 x de stamdiameter"/>
    <n v="11.14"/>
    <n v="10.5"/>
    <s v="10 - 20"/>
    <s v="Open grond"/>
    <x v="1"/>
    <s v="Redelijk"/>
    <s v="Ja"/>
    <m/>
    <m/>
    <m/>
    <m/>
    <n v="135976.40600000299"/>
    <n v="453556.808000002"/>
    <s v="374"/>
    <s v="&gt;15 jaar"/>
    <s v="Bescheiden formaat."/>
    <s v="Ja"/>
    <d v="2022-08-02T07:20:20"/>
    <s v="r.thijssen"/>
    <d v="2022-08-05T14:22:18"/>
    <s v="r.geerts@terranostra.nu"/>
    <s v="0 - 6 m"/>
    <s v="Ja"/>
    <s v="Ja"/>
    <s v="Ja"/>
    <s v="Ja"/>
    <s v="Ja"/>
    <s v="Ja"/>
    <s v="Ja"/>
    <m/>
    <m/>
    <s v="Ja"/>
    <s v="Westzijde elektra 10 kv voorzichtig verwijderen."/>
    <s v="Ja"/>
  </r>
  <r>
    <n v="2307"/>
    <s v="BTZ.0407"/>
    <s v="BTZ.0407"/>
    <x v="42"/>
    <s v="Haagbeuk"/>
    <n v="1"/>
    <n v="9"/>
    <n v="2"/>
    <n v="0.51839999999999997"/>
    <s v="8 x de stamdiameter"/>
    <n v="11.4184"/>
    <n v="10.9"/>
    <s v="10 - 20"/>
    <s v="Verharding"/>
    <x v="1"/>
    <s v="Redelijk"/>
    <s v="Ja"/>
    <m/>
    <m/>
    <m/>
    <m/>
    <n v="135821.72200000301"/>
    <n v="453755.50300000201"/>
    <s v="577"/>
    <s v="&gt;15 jaar"/>
    <m/>
    <s v="Ja"/>
    <d v="2022-08-02T07:20:20"/>
    <s v="r.thijssen"/>
    <d v="2022-08-05T14:13:55"/>
    <s v="r.geerts@terranostra.nu"/>
    <s v="0 - 6 m"/>
    <s v="Ja"/>
    <s v="Ja"/>
    <s v="Ja"/>
    <s v="Ja"/>
    <s v="Ja"/>
    <s v="Ja"/>
    <s v="Ja"/>
    <m/>
    <m/>
    <s v="Nee"/>
    <m/>
    <s v="Ja"/>
  </r>
  <r>
    <n v="2308"/>
    <s v="BTZ.0408"/>
    <s v="BTZ.0408"/>
    <x v="42"/>
    <s v="Haagbeuk"/>
    <n v="1"/>
    <n v="9"/>
    <n v="2"/>
    <n v="0.51839999999999997"/>
    <s v="8 x de stamdiameter"/>
    <n v="11.4184"/>
    <n v="10.9"/>
    <s v="10 - 20"/>
    <s v="Verharding"/>
    <x v="1"/>
    <s v="Redelijk"/>
    <s v="Ja"/>
    <m/>
    <m/>
    <m/>
    <m/>
    <n v="135808.65300000101"/>
    <n v="453752.54000000301"/>
    <s v="578"/>
    <s v="&gt;15 jaar"/>
    <m/>
    <s v="Ja"/>
    <d v="2022-08-02T07:20:20"/>
    <s v="r.thijssen"/>
    <d v="2022-08-05T14:13:55"/>
    <s v="r.geerts@terranostra.nu"/>
    <s v="0 - 6 m"/>
    <s v="Ja"/>
    <s v="Ja"/>
    <s v="Ja"/>
    <s v="Ja"/>
    <s v="Ja"/>
    <s v="Ja"/>
    <s v="Ja"/>
    <m/>
    <m/>
    <s v="Nee"/>
    <m/>
    <s v="Ja"/>
  </r>
  <r>
    <n v="2146"/>
    <s v="BTZ.0229"/>
    <s v="BTZ.0229"/>
    <x v="44"/>
    <s v="Ginkgo"/>
    <n v="1"/>
    <n v="7"/>
    <n v="2"/>
    <n v="0.31359999999999999"/>
    <s v="8 x de stamdiameter"/>
    <n v="10.663599999999999"/>
    <n v="10.35"/>
    <s v="0 - 10"/>
    <s v="Gras"/>
    <x v="0"/>
    <s v="Goed"/>
    <s v="Ja"/>
    <s v="recent verplant"/>
    <m/>
    <m/>
    <m/>
    <n v="136057.47700000199"/>
    <n v="453471.35700000101"/>
    <s v="416"/>
    <s v="&gt;15 jaar"/>
    <m/>
    <m/>
    <d v="2022-08-02T07:20:20"/>
    <s v="r.thijssen"/>
    <d v="2022-08-04T14:30:09"/>
    <s v="r.geerts@terranostra.nu"/>
    <s v="0 - 6 m"/>
    <s v="Ja"/>
    <s v="Ja"/>
    <s v="Ja"/>
    <s v="Ja"/>
    <s v="Ja"/>
    <s v="Ja"/>
    <s v="Ja"/>
    <m/>
    <m/>
    <s v="Nee"/>
    <m/>
    <s v="Ja"/>
  </r>
  <r>
    <n v="2230"/>
    <s v="BTZ.0318"/>
    <s v="BTZ.0318"/>
    <x v="44"/>
    <s v="Japanse noot"/>
    <n v="1"/>
    <n v="7"/>
    <n v="2"/>
    <n v="0.31359999999999999"/>
    <s v="8 x de stamdiameter"/>
    <n v="10.663599999999999"/>
    <n v="10.35"/>
    <s v="0-10"/>
    <s v="Beplanting"/>
    <x v="0"/>
    <s v="Goed"/>
    <s v="Ja"/>
    <m/>
    <m/>
    <m/>
    <m/>
    <n v="136018.198000003"/>
    <n v="453594.39899999998"/>
    <s v="500"/>
    <s v="&gt;15 jaar"/>
    <m/>
    <s v="Ja"/>
    <d v="2022-08-02T07:20:20"/>
    <s v="r.thijssen"/>
    <d v="2022-08-05T05:16:28"/>
    <s v="r.geerts@terranostra.nu"/>
    <s v="0 - 6 m"/>
    <s v="Ja"/>
    <s v="Ja"/>
    <s v="Ja"/>
    <s v="Ja"/>
    <s v="Ja"/>
    <s v="Ja"/>
    <s v="Ja"/>
    <m/>
    <m/>
    <s v="Nee"/>
    <m/>
    <s v="Ja"/>
  </r>
  <r>
    <n v="1639"/>
    <m/>
    <s v="TN_1"/>
    <x v="45"/>
    <s v="Kleinbladige linde"/>
    <n v="1"/>
    <n v="7"/>
    <n v="1"/>
    <n v="0.31359999999999999"/>
    <s v="8 x de stamdiameter"/>
    <n v="10.663599999999999"/>
    <n v="10.35"/>
    <s v="0-10"/>
    <s v="Beplanting"/>
    <x v="0"/>
    <s v="Goed"/>
    <s v="Ja"/>
    <m/>
    <s v="Recent geplant"/>
    <m/>
    <m/>
    <n v="135883.42280000099"/>
    <n v="453241.24850000098"/>
    <s v="675"/>
    <s v="&gt;15 jaar"/>
    <m/>
    <m/>
    <d v="2022-08-02T07:20:20"/>
    <s v="r.thijssen"/>
    <d v="2022-08-03T10:41:18"/>
    <s v="r.geerts@terranostra.nu"/>
    <s v="6 - 9 m"/>
    <s v="Ja"/>
    <s v="Ja"/>
    <s v="Ja"/>
    <s v="Ja"/>
    <s v="Ja"/>
    <s v="Ja"/>
    <s v="Ja"/>
    <m/>
    <m/>
    <s v="Nee"/>
    <m/>
    <s v="Ja"/>
  </r>
  <r>
    <n v="1640"/>
    <m/>
    <s v="TN_2"/>
    <x v="45"/>
    <s v="Kleinbladige linde"/>
    <n v="1"/>
    <n v="7"/>
    <n v="1"/>
    <n v="0.31359999999999999"/>
    <s v="8 x de stamdiameter"/>
    <n v="10.663599999999999"/>
    <n v="10.35"/>
    <s v="0-10"/>
    <s v="Beplanting"/>
    <x v="0"/>
    <s v="Goed"/>
    <s v="Ja"/>
    <m/>
    <s v="Recent geplant"/>
    <m/>
    <m/>
    <n v="135913.03409999999"/>
    <n v="453244.21910000202"/>
    <s v="669"/>
    <s v="&gt;15 jaar"/>
    <m/>
    <m/>
    <d v="2022-08-02T07:20:20"/>
    <s v="r.thijssen"/>
    <d v="2022-08-03T10:41:18"/>
    <s v="r.geerts@terranostra.nu"/>
    <s v="6 - 9 m"/>
    <s v="Ja"/>
    <s v="Ja"/>
    <s v="Ja"/>
    <s v="Ja"/>
    <s v="Ja"/>
    <s v="Ja"/>
    <s v="Ja"/>
    <m/>
    <m/>
    <s v="Nee"/>
    <m/>
    <s v="Ja"/>
  </r>
  <r>
    <n v="2095"/>
    <s v="BTZ.0169"/>
    <s v="BTZ.0169"/>
    <x v="46"/>
    <s v="Sierkers"/>
    <m/>
    <n v="30"/>
    <n v="10"/>
    <n v="5.76"/>
    <m/>
    <m/>
    <m/>
    <s v="20 - 30"/>
    <s v="Beplanting"/>
    <x v="1"/>
    <s v="Redelijk"/>
    <s v="Nee"/>
    <s v="Soort"/>
    <m/>
    <m/>
    <m/>
    <n v="135940.95300000199"/>
    <n v="453652.26800000301"/>
    <s v="365"/>
    <s v="&gt;15 jaar"/>
    <m/>
    <s v="Ja"/>
    <d v="2022-08-02T07:20:20"/>
    <s v="r.thijssen"/>
    <d v="2022-08-05T15:05:17"/>
    <s v="r.geerts@terranostra.nu"/>
    <s v="0 - 6 m"/>
    <s v="Nee"/>
    <s v="Ja"/>
    <s v="Ja"/>
    <s v="Ja"/>
    <s v="Nee"/>
    <s v="Ja"/>
    <s v="Nee"/>
    <m/>
    <m/>
    <s v="Nee"/>
    <m/>
    <s v="Ja"/>
  </r>
  <r>
    <n v="2096"/>
    <s v="BTZ.0170"/>
    <s v="BTZ.0170"/>
    <x v="46"/>
    <s v="Sierkers"/>
    <m/>
    <n v="26"/>
    <n v="10"/>
    <n v="4.3263999999999996"/>
    <m/>
    <m/>
    <m/>
    <s v="20 - 30"/>
    <s v="Beplanting"/>
    <x v="1"/>
    <s v="Redelijk"/>
    <s v="Nee"/>
    <s v="Soort"/>
    <m/>
    <m/>
    <m/>
    <n v="135931.41800000099"/>
    <n v="453650.89500000299"/>
    <s v="366"/>
    <s v="&gt;15 jaar"/>
    <m/>
    <s v="Ja"/>
    <d v="2022-08-02T07:20:20"/>
    <s v="r.thijssen"/>
    <d v="2022-08-05T15:05:17"/>
    <s v="r.geerts@terranostra.nu"/>
    <s v="0 - 6 m"/>
    <s v="Nee"/>
    <s v="Ja"/>
    <s v="Ja"/>
    <s v="Ja"/>
    <s v="Nee"/>
    <s v="Ja"/>
    <s v="Nee"/>
    <m/>
    <m/>
    <s v="Nee"/>
    <m/>
    <s v="Ja"/>
  </r>
  <r>
    <n v="2097"/>
    <s v="BTZ.0171"/>
    <s v="BTZ.0171"/>
    <x v="46"/>
    <s v="Sierkers"/>
    <m/>
    <n v="21"/>
    <n v="10"/>
    <n v="2.8224"/>
    <m/>
    <m/>
    <m/>
    <s v="20 - 30"/>
    <s v="Beplanting"/>
    <x v="1"/>
    <s v="Redelijk"/>
    <s v="Nee"/>
    <s v="Soort"/>
    <m/>
    <m/>
    <m/>
    <n v="135936.65500000099"/>
    <n v="453651.58200000197"/>
    <s v="367"/>
    <s v="&gt;15 jaar"/>
    <m/>
    <s v="Ja"/>
    <d v="2022-08-02T07:20:20"/>
    <s v="r.thijssen"/>
    <d v="2022-08-05T15:05:17"/>
    <s v="r.geerts@terranostra.nu"/>
    <s v="0 - 6 m"/>
    <s v="Nee"/>
    <s v="Ja"/>
    <s v="Ja"/>
    <s v="Ja"/>
    <s v="Nee"/>
    <s v="Ja"/>
    <s v="Nee"/>
    <m/>
    <m/>
    <s v="Nee"/>
    <m/>
    <s v="Ja"/>
  </r>
  <r>
    <n v="2098"/>
    <s v="BTZ.0172"/>
    <s v="BTZ.0172"/>
    <x v="46"/>
    <s v="Sierkers"/>
    <m/>
    <n v="26"/>
    <n v="10"/>
    <n v="4.3263999999999996"/>
    <m/>
    <m/>
    <m/>
    <s v="20 - 30"/>
    <s v="Beplanting"/>
    <x v="0"/>
    <s v="Goed"/>
    <s v="Nee"/>
    <s v="Soort"/>
    <m/>
    <m/>
    <m/>
    <n v="135922.64200000101"/>
    <n v="453649.70300000202"/>
    <s v="368"/>
    <s v="&gt;15 jaar"/>
    <m/>
    <s v="Ja"/>
    <d v="2022-08-02T07:20:20"/>
    <s v="r.thijssen"/>
    <d v="2022-08-05T15:05:17"/>
    <s v="r.geerts@terranostra.nu"/>
    <s v="0 - 6 m"/>
    <s v="Nee"/>
    <s v="Ja"/>
    <s v="Ja"/>
    <s v="Ja"/>
    <s v="Nee"/>
    <s v="Ja"/>
    <s v="Nee"/>
    <m/>
    <m/>
    <s v="Nee"/>
    <m/>
    <s v="Ja"/>
  </r>
  <r>
    <n v="2099"/>
    <s v="BTZ.0173"/>
    <s v="BTZ.0173"/>
    <x v="46"/>
    <s v="Sierkers"/>
    <m/>
    <n v="27"/>
    <n v="10"/>
    <n v="4.6656000000000004"/>
    <m/>
    <m/>
    <m/>
    <s v="20 - 30"/>
    <s v="Beplanting"/>
    <x v="0"/>
    <s v="Goed"/>
    <s v="Nee"/>
    <s v="Soort"/>
    <m/>
    <m/>
    <m/>
    <n v="135916.285"/>
    <n v="453648.51200000203"/>
    <s v="369"/>
    <s v="&gt;15 jaar"/>
    <m/>
    <s v="Ja"/>
    <d v="2022-08-02T07:20:20"/>
    <s v="r.thijssen"/>
    <d v="2022-08-05T15:05:17"/>
    <s v="r.geerts@terranostra.nu"/>
    <s v="0 - 6 m"/>
    <s v="Nee"/>
    <s v="Ja"/>
    <s v="Ja"/>
    <s v="Ja"/>
    <s v="Nee"/>
    <s v="Ja"/>
    <s v="Nee"/>
    <m/>
    <m/>
    <s v="Nee"/>
    <m/>
    <s v="Ja"/>
  </r>
  <r>
    <n v="2100"/>
    <s v="BTZ.0174"/>
    <s v="BTZ.0174"/>
    <x v="46"/>
    <s v="Sierkers"/>
    <m/>
    <n v="30"/>
    <n v="10"/>
    <n v="5.76"/>
    <m/>
    <m/>
    <m/>
    <s v="20 - 30"/>
    <s v="Beplanting"/>
    <x v="1"/>
    <s v="Redelijk"/>
    <s v="Nee"/>
    <s v="Soort"/>
    <m/>
    <m/>
    <m/>
    <n v="135906.02100000199"/>
    <n v="453647.13700000203"/>
    <s v="370"/>
    <s v="&gt;15 jaar"/>
    <m/>
    <s v="Ja"/>
    <d v="2022-08-02T07:20:20"/>
    <s v="r.thijssen"/>
    <d v="2022-08-05T15:05:17"/>
    <s v="r.geerts@terranostra.nu"/>
    <s v="0 - 6 m"/>
    <s v="Nee"/>
    <s v="Ja"/>
    <s v="Ja"/>
    <s v="Ja"/>
    <s v="Ja"/>
    <s v="Ja"/>
    <s v="Nee"/>
    <m/>
    <m/>
    <s v="Nee"/>
    <m/>
    <s v="Ja"/>
  </r>
  <r>
    <n v="2101"/>
    <s v="BTZ.0175"/>
    <s v="BTZ.0175"/>
    <x v="47"/>
    <s v="Gewone berk"/>
    <m/>
    <n v="25"/>
    <n v="8"/>
    <n v="4"/>
    <m/>
    <m/>
    <m/>
    <s v="20 - 30"/>
    <s v="Gras"/>
    <x v="1"/>
    <s v="Redelijk"/>
    <s v="Nee"/>
    <s v="Soort"/>
    <m/>
    <m/>
    <m/>
    <n v="135914.47200000301"/>
    <n v="453651.97700000199"/>
    <s v="371"/>
    <s v="&gt;15 jaar"/>
    <m/>
    <s v="Ja"/>
    <d v="2022-08-02T07:20:20"/>
    <s v="r.thijssen"/>
    <d v="2022-08-04T11:15:19"/>
    <s v="r.geerts@terranostra.nu"/>
    <s v="9 -12 m"/>
    <s v="Nee"/>
    <s v="Ja"/>
    <s v="Ja"/>
    <s v="Ja"/>
    <s v="Ja"/>
    <s v="Ja"/>
    <s v="Ja"/>
    <m/>
    <m/>
    <s v="Nee"/>
    <m/>
    <s v="Ja"/>
  </r>
  <r>
    <n v="1641"/>
    <m/>
    <s v="TN_3"/>
    <x v="45"/>
    <s v="Kleinbladige linde"/>
    <n v="1"/>
    <n v="7"/>
    <n v="1"/>
    <n v="0.31359999999999999"/>
    <s v="8 x de stamdiameter"/>
    <n v="10.663599999999999"/>
    <n v="10.35"/>
    <s v="0-10"/>
    <s v="Beplanting"/>
    <x v="0"/>
    <s v="Goed"/>
    <s v="Ja"/>
    <m/>
    <s v="Recent geplant"/>
    <m/>
    <m/>
    <n v="135918.04090000299"/>
    <n v="453246.48400000099"/>
    <s v="720"/>
    <s v="&gt;15 jaar"/>
    <m/>
    <m/>
    <d v="2022-08-02T07:20:20"/>
    <s v="r.thijssen"/>
    <d v="2022-08-03T10:41:18"/>
    <s v="r.geerts@terranostra.nu"/>
    <s v="6 - 9 m"/>
    <s v="Ja"/>
    <s v="Ja"/>
    <s v="Ja"/>
    <s v="Ja"/>
    <s v="Ja"/>
    <s v="Ja"/>
    <s v="Ja"/>
    <m/>
    <m/>
    <s v="Nee"/>
    <m/>
    <s v="Ja"/>
  </r>
  <r>
    <n v="2103"/>
    <s v="BTZ.0177"/>
    <s v="BTZ.0177"/>
    <x v="48"/>
    <s v="Gewone els"/>
    <m/>
    <n v="33"/>
    <n v="10"/>
    <n v="6.9695999999999998"/>
    <m/>
    <m/>
    <m/>
    <s v="20 - 30"/>
    <s v="Gras"/>
    <x v="1"/>
    <s v="Redelijk"/>
    <s v="Nee"/>
    <s v="Soort"/>
    <m/>
    <m/>
    <m/>
    <n v="135898.68900000301"/>
    <n v="453649.77399999998"/>
    <s v="373"/>
    <s v="&gt;15 jaar"/>
    <s v="Oppervlakkige gestelwortels"/>
    <s v="Ja"/>
    <d v="2022-08-02T07:20:20"/>
    <s v="r.thijssen"/>
    <d v="2022-08-05T14:17:08"/>
    <s v="r.geerts@terranostra.nu"/>
    <s v="12 -15 m"/>
    <s v="Nee"/>
    <s v="Ja"/>
    <s v="Ja"/>
    <s v="Ja"/>
    <s v="Ja"/>
    <s v="Ja"/>
    <s v="Nee"/>
    <m/>
    <m/>
    <s v="Nee"/>
    <m/>
    <s v="Ja"/>
  </r>
  <r>
    <n v="1642"/>
    <m/>
    <s v="TN_4"/>
    <x v="45"/>
    <s v="Kleinbladige linde"/>
    <n v="1"/>
    <n v="7"/>
    <n v="1"/>
    <n v="0.31359999999999999"/>
    <s v="8 x de stamdiameter"/>
    <n v="10.663599999999999"/>
    <n v="10.35"/>
    <s v="0-10"/>
    <s v="Beplanting"/>
    <x v="0"/>
    <s v="Goed"/>
    <s v="Ja"/>
    <m/>
    <s v="Recent geplant"/>
    <m/>
    <m/>
    <n v="135937.125300001"/>
    <n v="453249.27030000102"/>
    <s v="680"/>
    <s v="&gt;15 jaar"/>
    <m/>
    <m/>
    <d v="2022-08-02T07:20:20"/>
    <s v="r.thijssen"/>
    <d v="2022-08-03T10:41:18"/>
    <s v="r.geerts@terranostra.nu"/>
    <s v="6 - 9 m"/>
    <s v="Ja"/>
    <s v="Ja"/>
    <s v="Ja"/>
    <s v="Ja"/>
    <s v="Ja"/>
    <s v="Ja"/>
    <s v="Ja"/>
    <m/>
    <m/>
    <s v="Nee"/>
    <m/>
    <s v="Ja"/>
  </r>
  <r>
    <n v="2105"/>
    <s v="BTZ.0179"/>
    <s v="BTZ.0179"/>
    <x v="49"/>
    <s v="Vleugelnoot"/>
    <m/>
    <n v="42"/>
    <n v="14"/>
    <n v="11.2896"/>
    <m/>
    <m/>
    <m/>
    <s v="20 - 30"/>
    <s v="Beplanting"/>
    <x v="1"/>
    <s v="Redelijk"/>
    <s v="Nee"/>
    <s v="Plantverband"/>
    <m/>
    <m/>
    <m/>
    <n v="135894.76000000199"/>
    <n v="453642.13700000203"/>
    <s v="375"/>
    <s v="&gt;15 jaar"/>
    <s v="Stenen stapelmuur."/>
    <s v="Ja"/>
    <d v="2022-08-02T07:20:20"/>
    <s v="r.thijssen"/>
    <d v="2022-08-04T11:10:09"/>
    <s v="r.geerts@terranostra.nu"/>
    <s v="12 -15 m"/>
    <s v="Ja"/>
    <s v="Ja"/>
    <s v="Ja"/>
    <s v="Nee"/>
    <s v="Ja"/>
    <s v="Ja"/>
    <s v="Nee"/>
    <m/>
    <m/>
    <s v="Nee"/>
    <m/>
    <s v="Ja"/>
  </r>
  <r>
    <n v="1643"/>
    <m/>
    <s v="TN_5"/>
    <x v="45"/>
    <s v="Kleinbladige linde"/>
    <n v="1"/>
    <n v="7"/>
    <n v="1"/>
    <n v="0.31359999999999999"/>
    <s v="8 x de stamdiameter"/>
    <n v="10.663599999999999"/>
    <n v="10.35"/>
    <s v="0-10"/>
    <s v="Beplanting"/>
    <x v="0"/>
    <s v="Goed"/>
    <s v="Ja"/>
    <m/>
    <s v="Recent geplant"/>
    <m/>
    <m/>
    <n v="135941.90229999999"/>
    <n v="453249.98479999998"/>
    <s v="735"/>
    <s v="&gt;15 jaar"/>
    <m/>
    <m/>
    <d v="2022-08-02T07:20:20"/>
    <s v="r.thijssen"/>
    <d v="2022-08-03T10:41:18"/>
    <s v="r.geerts@terranostra.nu"/>
    <s v="6 - 9 m"/>
    <s v="Ja"/>
    <s v="Ja"/>
    <s v="Ja"/>
    <s v="Ja"/>
    <s v="Ja"/>
    <s v="Ja"/>
    <s v="Ja"/>
    <m/>
    <m/>
    <s v="Nee"/>
    <m/>
    <s v="Ja"/>
  </r>
  <r>
    <n v="1644"/>
    <m/>
    <s v="TN_6"/>
    <x v="45"/>
    <s v="Kleinbladige linde"/>
    <n v="1"/>
    <n v="7"/>
    <n v="1"/>
    <n v="0.31359999999999999"/>
    <s v="8 x de stamdiameter"/>
    <n v="10.663599999999999"/>
    <n v="10.35"/>
    <s v="0-10"/>
    <s v="Beplanting"/>
    <x v="0"/>
    <s v="Goed"/>
    <s v="Ja"/>
    <m/>
    <s v="Recent geplant"/>
    <m/>
    <m/>
    <n v="135963.95790000301"/>
    <n v="453253.530100003"/>
    <s v="689"/>
    <s v="&gt;15 jaar"/>
    <m/>
    <m/>
    <d v="2022-08-02T07:20:20"/>
    <s v="r.thijssen"/>
    <d v="2022-08-03T10:42:57"/>
    <s v="r.geerts@terranostra.nu"/>
    <s v="6 - 9 m"/>
    <s v="Ja"/>
    <s v="Ja"/>
    <s v="Ja"/>
    <s v="Ja"/>
    <s v="Ja"/>
    <s v="Ja"/>
    <s v="Ja"/>
    <m/>
    <m/>
    <s v="Ja"/>
    <s v="Riolering rondom voorzichtig verwijderen."/>
    <s v="Ja"/>
  </r>
  <r>
    <n v="2108"/>
    <s v="BTZ.0182"/>
    <s v="BTZ.0182"/>
    <x v="5"/>
    <s v="Witte acacia"/>
    <m/>
    <n v="29"/>
    <n v="8"/>
    <n v="5.3823999999999996"/>
    <m/>
    <m/>
    <m/>
    <s v="30 - 40"/>
    <s v="Beplanting"/>
    <x v="3"/>
    <s v="Dood"/>
    <s v="Nee"/>
    <s v="Dood"/>
    <m/>
    <m/>
    <m/>
    <n v="135890.968000002"/>
    <n v="453645.24300000101"/>
    <s v="378"/>
    <s v="Dood"/>
    <m/>
    <s v="Ja"/>
    <d v="2022-08-02T07:20:20"/>
    <s v="r.thijssen"/>
    <d v="2022-08-04T11:09:16"/>
    <s v="r.geerts@terranostra.nu"/>
    <s v="9 -12 m"/>
    <s v="Nee"/>
    <s v="Nee"/>
    <m/>
    <m/>
    <s v="Ja"/>
    <m/>
    <m/>
    <m/>
    <m/>
    <s v="Nee"/>
    <m/>
    <s v="Ja"/>
  </r>
  <r>
    <n v="2109"/>
    <s v="BTZ.0183"/>
    <s v="BTZ.0183"/>
    <x v="5"/>
    <s v="Witte acacia"/>
    <m/>
    <n v="45"/>
    <n v="12"/>
    <n v="12.96"/>
    <m/>
    <m/>
    <m/>
    <s v="30 - 40"/>
    <s v="Beplanting"/>
    <x v="4"/>
    <s v="Matig"/>
    <s v="Nee"/>
    <s v="Conditie, plantverband"/>
    <m/>
    <m/>
    <m/>
    <n v="135889.704"/>
    <n v="453653.33300000097"/>
    <s v="379"/>
    <s v="5-10 jaar"/>
    <s v="Stenen stapelmuur."/>
    <s v="Ja"/>
    <d v="2022-08-02T07:20:20"/>
    <s v="r.thijssen"/>
    <d v="2022-08-04T11:06:22"/>
    <s v="r.geerts@terranostra.nu"/>
    <s v="12 -15 m"/>
    <s v="Ja"/>
    <s v="Nee"/>
    <s v="Ja"/>
    <s v="Nee"/>
    <s v="Ja"/>
    <s v="Ja"/>
    <s v="Ja"/>
    <m/>
    <m/>
    <s v="Nee"/>
    <m/>
    <s v="Ja"/>
  </r>
  <r>
    <n v="2110"/>
    <s v="BTZ.0184"/>
    <s v="BTZ.0184"/>
    <x v="5"/>
    <s v="Witte acacia"/>
    <m/>
    <n v="47"/>
    <n v="12"/>
    <n v="14.137600000000001"/>
    <m/>
    <m/>
    <m/>
    <s v="30 - 40"/>
    <s v="Beplanting"/>
    <x v="5"/>
    <s v="Matig"/>
    <s v="Nee"/>
    <s v="Conditie, plantverband"/>
    <m/>
    <m/>
    <m/>
    <n v="135886.05499999999"/>
    <n v="453673.98200000101"/>
    <s v="380"/>
    <s v="5-10 jaar"/>
    <s v="Stenen stapelmuur."/>
    <s v="Ja"/>
    <d v="2022-08-02T07:20:20"/>
    <s v="r.thijssen"/>
    <d v="2022-08-04T11:01:30"/>
    <s v="r.geerts@terranostra.nu"/>
    <s v="12 -15 m"/>
    <s v="Ja"/>
    <s v="Nee"/>
    <s v="Ja"/>
    <s v="Nee"/>
    <s v="Ja"/>
    <s v="Ja"/>
    <s v="Ja"/>
    <m/>
    <m/>
    <s v="Nee"/>
    <m/>
    <s v="Ja"/>
  </r>
  <r>
    <n v="2111"/>
    <s v="BTZ.0185"/>
    <s v="BTZ.0185"/>
    <x v="5"/>
    <s v="Witte acacia"/>
    <m/>
    <n v="40"/>
    <n v="12"/>
    <n v="10.24"/>
    <m/>
    <m/>
    <m/>
    <s v="30 - 40"/>
    <s v="Beplanting"/>
    <x v="4"/>
    <s v="Matig"/>
    <s v="Nee"/>
    <s v="Conditie, plantverband"/>
    <m/>
    <m/>
    <m/>
    <n v="135885.408"/>
    <n v="453680.64100000297"/>
    <s v="381"/>
    <s v="&gt;15 jaar"/>
    <s v="10 KV op 0,9 m van kluithart. Stenen stapelmuur."/>
    <s v="Ja"/>
    <d v="2022-08-02T07:20:20"/>
    <s v="r.thijssen"/>
    <d v="2022-08-04T10:06:18"/>
    <s v="r.geerts@terranostra.nu"/>
    <s v="12 -15 m"/>
    <s v="Ja"/>
    <s v="Nee"/>
    <s v="Ja"/>
    <s v="Nee"/>
    <s v="Nee"/>
    <s v="Ja"/>
    <s v="Nee"/>
    <m/>
    <m/>
    <s v="Nee"/>
    <m/>
    <s v="Ja"/>
  </r>
  <r>
    <n v="2112"/>
    <s v="BTZ.0186"/>
    <s v="BTZ.0186"/>
    <x v="5"/>
    <s v="Witte acacia"/>
    <m/>
    <n v="37"/>
    <n v="10"/>
    <n v="8.7615999999999996"/>
    <m/>
    <m/>
    <m/>
    <s v="30 - 40"/>
    <s v="Beplanting"/>
    <x v="4"/>
    <s v="Matig"/>
    <s v="Nee"/>
    <s v="Conditie, plantverband"/>
    <m/>
    <m/>
    <m/>
    <n v="135883.74700000099"/>
    <n v="453685.408"/>
    <s v="382"/>
    <s v="&gt;15 jaar"/>
    <s v="10 KV op 1,3 m van kluithart. Stenen stapelmuur."/>
    <s v="Ja"/>
    <d v="2022-08-02T07:20:20"/>
    <s v="r.thijssen"/>
    <d v="2022-08-04T10:08:49"/>
    <s v="r.geerts@terranostra.nu"/>
    <s v="12 -15 m"/>
    <s v="Ja"/>
    <s v="Nee"/>
    <s v="Ja"/>
    <s v="Nee"/>
    <s v="Nee"/>
    <s v="Ja"/>
    <s v="Nee"/>
    <m/>
    <m/>
    <s v="Nee"/>
    <m/>
    <s v="Ja"/>
  </r>
  <r>
    <n v="2113"/>
    <s v="BTZ.0187"/>
    <s v="BTZ.0187"/>
    <x v="5"/>
    <s v="Witte acacia"/>
    <m/>
    <n v="44"/>
    <n v="12"/>
    <n v="12.3904"/>
    <m/>
    <m/>
    <m/>
    <s v="30 - 40"/>
    <s v="Beplanting"/>
    <x v="4"/>
    <s v="Matig"/>
    <s v="Nee"/>
    <s v="Conditie, plantverband"/>
    <m/>
    <m/>
    <m/>
    <n v="135889.38100000101"/>
    <n v="453685.08300000097"/>
    <s v="383"/>
    <s v="&gt;15 jaar"/>
    <s v="Stenen stapelmuur."/>
    <s v="Ja"/>
    <d v="2022-08-02T07:20:20"/>
    <s v="r.thijssen"/>
    <d v="2022-08-04T10:02:16"/>
    <s v="r.geerts@terranostra.nu"/>
    <s v="12 -15 m"/>
    <s v="Ja"/>
    <s v="Nee"/>
    <s v="Ja"/>
    <s v="Nee"/>
    <s v="Ja"/>
    <s v="Ja"/>
    <s v="Nee"/>
    <m/>
    <m/>
    <s v="Nee"/>
    <m/>
    <s v="Ja"/>
  </r>
  <r>
    <n v="2114"/>
    <s v="BTZ.0188"/>
    <s v="BTZ.0188"/>
    <x v="5"/>
    <s v="Witte acacia"/>
    <m/>
    <n v="43"/>
    <n v="12"/>
    <n v="11.833600000000001"/>
    <m/>
    <m/>
    <m/>
    <s v="30 - 40"/>
    <s v="Beplanting"/>
    <x v="4"/>
    <s v="Matig"/>
    <s v="Nee"/>
    <s v="Conditie, plantverband"/>
    <m/>
    <m/>
    <m/>
    <n v="135896.89300000301"/>
    <n v="453681.94099999999"/>
    <s v="384"/>
    <s v="5-10 jaar"/>
    <s v="Stenen stapelmuur."/>
    <s v="Ja"/>
    <d v="2022-08-02T07:20:20"/>
    <s v="r.thijssen"/>
    <d v="2022-08-04T10:02:16"/>
    <s v="r.geerts@terranostra.nu"/>
    <s v="12 -15 m"/>
    <s v="Ja"/>
    <s v="Nee"/>
    <s v="Ja"/>
    <s v="Nee"/>
    <s v="Ja"/>
    <s v="Ja"/>
    <s v="Nee"/>
    <m/>
    <m/>
    <s v="Nee"/>
    <m/>
    <s v="Ja"/>
  </r>
  <r>
    <n v="2115"/>
    <s v="BTZ.0190"/>
    <s v="BTZ.0190"/>
    <x v="50"/>
    <s v="Gewone berk"/>
    <m/>
    <n v="25"/>
    <n v="6"/>
    <n v="4"/>
    <m/>
    <m/>
    <m/>
    <s v="20 - 30"/>
    <s v="Beplanting"/>
    <x v="1"/>
    <s v="Goed"/>
    <s v="Nee"/>
    <s v="Soort, plantverband"/>
    <m/>
    <m/>
    <m/>
    <n v="135892.126000002"/>
    <n v="453680.74900000199"/>
    <s v="385"/>
    <s v="&gt;15 jaar"/>
    <s v="Stenen stapelmuur."/>
    <s v="Ja"/>
    <d v="2022-08-02T07:20:20"/>
    <s v="r.thijssen"/>
    <d v="2022-08-05T14:16:46"/>
    <s v="r.geerts@terranostra.nu"/>
    <s v="9 -12 m"/>
    <s v="Nee"/>
    <s v="Ja"/>
    <s v="Ja"/>
    <s v="Nee"/>
    <s v="Ja"/>
    <s v="Ja"/>
    <s v="Ja"/>
    <m/>
    <m/>
    <s v="Nee"/>
    <m/>
    <s v="Ja"/>
  </r>
  <r>
    <n v="2116"/>
    <s v="BTZ.0191"/>
    <s v="BTZ.0191"/>
    <x v="5"/>
    <s v="Witte acacia"/>
    <m/>
    <n v="47"/>
    <n v="12"/>
    <n v="14.137600000000001"/>
    <m/>
    <m/>
    <m/>
    <s v="30 - 40"/>
    <s v="Beplanting"/>
    <x v="4"/>
    <s v="Matig"/>
    <s v="Nee"/>
    <s v="Conditie, plantverband"/>
    <m/>
    <m/>
    <m/>
    <n v="135903.50300000201"/>
    <n v="453679.16"/>
    <s v="386"/>
    <s v="&gt;15 jaar"/>
    <s v="Stenen stapelmuur."/>
    <s v="Ja"/>
    <d v="2022-08-02T07:20:20"/>
    <s v="r.thijssen"/>
    <d v="2022-08-04T10:02:16"/>
    <s v="r.geerts@terranostra.nu"/>
    <s v="12 -15 m"/>
    <s v="Ja"/>
    <s v="Nee"/>
    <s v="Ja"/>
    <s v="Nee"/>
    <s v="Ja"/>
    <s v="Ja"/>
    <s v="Nee"/>
    <m/>
    <m/>
    <s v="Nee"/>
    <m/>
    <s v="Ja"/>
  </r>
  <r>
    <n v="2117"/>
    <s v="BTZ.0192"/>
    <s v="BTZ.0192"/>
    <x v="50"/>
    <s v="Gewone berk"/>
    <m/>
    <n v="16"/>
    <n v="6"/>
    <n v="1.6384000000000001"/>
    <m/>
    <m/>
    <m/>
    <s v="20 - 30"/>
    <s v="Beplanting"/>
    <x v="3"/>
    <s v="Slecht"/>
    <s v="Nee"/>
    <s v="Dood"/>
    <m/>
    <m/>
    <m/>
    <n v="135891.98100000201"/>
    <n v="453666.84400000097"/>
    <s v="387"/>
    <s v="Dood"/>
    <m/>
    <s v="Ja"/>
    <d v="2022-08-02T07:20:20"/>
    <s v="r.thijssen"/>
    <d v="2022-08-04T11:02:10"/>
    <s v="r.geerts@terranostra.nu"/>
    <s v="6 - 9 m"/>
    <s v="Nee"/>
    <s v="Nee"/>
    <s v="Ja"/>
    <s v="Nee"/>
    <s v="Ja"/>
    <s v="Ja"/>
    <s v="Ja"/>
    <m/>
    <m/>
    <s v="Nee"/>
    <m/>
    <s v="Ja"/>
  </r>
  <r>
    <n v="2118"/>
    <s v="BTZ.0193"/>
    <s v="BTZ.0193"/>
    <x v="50"/>
    <s v="Gewone berk"/>
    <m/>
    <n v="27"/>
    <n v="10"/>
    <n v="4.6656000000000004"/>
    <m/>
    <m/>
    <m/>
    <s v="20 - 30"/>
    <s v="Beplanting"/>
    <x v="3"/>
    <s v="Slecht"/>
    <s v="Nee"/>
    <s v="Dood"/>
    <m/>
    <m/>
    <m/>
    <n v="135893.18100000199"/>
    <n v="453657.46400000202"/>
    <s v="388"/>
    <s v="5-10 jaar"/>
    <m/>
    <s v="Ja"/>
    <d v="2022-08-02T07:20:20"/>
    <s v="r.thijssen"/>
    <d v="2022-08-04T11:04:02"/>
    <s v="r.geerts@terranostra.nu"/>
    <s v="9 -12 m"/>
    <s v="Nee"/>
    <s v="Nee"/>
    <s v="Ja"/>
    <s v="Nee"/>
    <s v="Ja"/>
    <s v="Ja"/>
    <s v="Ja"/>
    <m/>
    <m/>
    <s v="Nee"/>
    <m/>
    <s v="Ja"/>
  </r>
  <r>
    <n v="2119"/>
    <s v="BTZ.0194"/>
    <s v="BTZ.0194"/>
    <x v="50"/>
    <s v="Gewone berk"/>
    <m/>
    <n v="22"/>
    <n v="10"/>
    <n v="3.0975999999999999"/>
    <m/>
    <m/>
    <m/>
    <s v="20 - 30"/>
    <s v="Beplanting"/>
    <x v="3"/>
    <s v="Slecht"/>
    <s v="Nee"/>
    <s v="Dood"/>
    <m/>
    <m/>
    <m/>
    <n v="135889.967"/>
    <n v="453661.004000001"/>
    <s v="389"/>
    <s v="Dood"/>
    <m/>
    <s v="Ja"/>
    <d v="2022-08-02T07:20:20"/>
    <s v="r.thijssen"/>
    <d v="2022-08-04T11:03:27"/>
    <s v="r.geerts@terranostra.nu"/>
    <s v="6 - 9 m"/>
    <s v="Nee"/>
    <s v="Nee"/>
    <s v="Ja"/>
    <s v="Nee"/>
    <s v="Ja"/>
    <s v="Ja"/>
    <s v="Ja"/>
    <m/>
    <m/>
    <s v="Nee"/>
    <m/>
    <s v="Ja"/>
  </r>
  <r>
    <n v="2120"/>
    <s v="BTZ.0195"/>
    <s v="BTZ.0195"/>
    <x v="51"/>
    <s v="Hazelaar"/>
    <m/>
    <n v="14"/>
    <n v="4"/>
    <n v="1.2544"/>
    <m/>
    <m/>
    <m/>
    <s v="20 - 30"/>
    <s v="Beplanting"/>
    <x v="4"/>
    <s v="Matig"/>
    <s v="Nee"/>
    <s v="Conditie, plantverband"/>
    <m/>
    <m/>
    <m/>
    <n v="135889.208000001"/>
    <n v="453663.640000001"/>
    <s v="390"/>
    <s v="&gt;15 jaar"/>
    <s v="Stenen stapelmuur. Heesters en zaailingen."/>
    <s v="Ja"/>
    <d v="2022-08-02T07:20:20"/>
    <s v="r.thijssen"/>
    <d v="2022-08-04T11:02:56"/>
    <s v="r.geerts@terranostra.nu"/>
    <s v="6 - 9 m"/>
    <s v="Ja"/>
    <s v="Nee"/>
    <s v="Ja"/>
    <s v="Nee"/>
    <s v="Ja"/>
    <s v="Ja"/>
    <s v="Ja"/>
    <m/>
    <m/>
    <s v="Nee"/>
    <m/>
    <s v="Ja"/>
  </r>
  <r>
    <n v="2121"/>
    <s v="BTZ.0196"/>
    <s v="BTZ.0196"/>
    <x v="5"/>
    <s v="Witte acacia"/>
    <m/>
    <n v="43"/>
    <n v="12"/>
    <n v="11.833600000000001"/>
    <m/>
    <m/>
    <m/>
    <s v="30 - 40"/>
    <s v="Beplanting"/>
    <x v="1"/>
    <s v="Redelijk"/>
    <s v="Nee"/>
    <s v="Plantverband"/>
    <m/>
    <m/>
    <m/>
    <n v="135909.79500000199"/>
    <n v="453675.99200000201"/>
    <s v="391"/>
    <s v="&gt;15 jaar"/>
    <s v="10 KV op 0,2 m van kluithart. Stenen stapelmuur."/>
    <s v="Ja"/>
    <d v="2022-08-02T07:20:20"/>
    <s v="r.thijssen"/>
    <d v="2022-08-04T10:01:02"/>
    <s v="r.geerts@terranostra.nu"/>
    <s v="12 -15 m"/>
    <s v="Ja"/>
    <s v="Ja"/>
    <s v="Ja"/>
    <s v="Nee"/>
    <s v="Nee"/>
    <s v="Ja"/>
    <s v="Nee"/>
    <m/>
    <m/>
    <s v="Nee"/>
    <m/>
    <s v="Ja"/>
  </r>
  <r>
    <n v="2122"/>
    <s v="BTZ.0197"/>
    <s v="BTZ.0197"/>
    <x v="37"/>
    <s v="Sierkers"/>
    <m/>
    <n v="14"/>
    <n v="6"/>
    <n v="1.2544"/>
    <m/>
    <m/>
    <m/>
    <s v="20 - 30"/>
    <s v="Beplanting"/>
    <x v="0"/>
    <s v="Goed"/>
    <s v="Nee"/>
    <s v="Soort"/>
    <m/>
    <m/>
    <m/>
    <n v="135910.80600000199"/>
    <n v="453670.24900000199"/>
    <s v="392"/>
    <s v="&gt;15 jaar"/>
    <m/>
    <s v="Ja"/>
    <d v="2022-08-02T07:20:20"/>
    <s v="r.thijssen"/>
    <d v="2022-08-04T10:00:10"/>
    <s v="r.geerts@terranostra.nu"/>
    <s v="0 - 6 m"/>
    <s v="Nee"/>
    <s v="Ja"/>
    <s v="Ja"/>
    <s v="Ja"/>
    <s v="Ja"/>
    <s v="Ja"/>
    <s v="Ja"/>
    <m/>
    <m/>
    <s v="Nee"/>
    <m/>
    <s v="Ja"/>
  </r>
  <r>
    <n v="2123"/>
    <s v="BTZ.0198"/>
    <s v="BTZ.0198"/>
    <x v="5"/>
    <s v="Witte acacia"/>
    <m/>
    <n v="40"/>
    <n v="12"/>
    <n v="10.24"/>
    <m/>
    <m/>
    <m/>
    <s v="30 - 40"/>
    <s v="Beplanting"/>
    <x v="4"/>
    <s v="Matig"/>
    <s v="Nee"/>
    <s v="Conditie, plantverband"/>
    <s v="10 kv hart kluit"/>
    <m/>
    <m/>
    <n v="135922.94500000001"/>
    <n v="453669.48600000102"/>
    <s v="393"/>
    <s v="&gt;15 jaar"/>
    <s v="10 KV op 0,3 m van kluithart. Stenen stapelmuur."/>
    <s v="Ja"/>
    <d v="2022-08-02T07:20:20"/>
    <s v="r.thijssen"/>
    <d v="2022-08-04T09:59:12"/>
    <s v="r.geerts@terranostra.nu"/>
    <s v="12 -15 m"/>
    <s v="Ja"/>
    <s v="Nee"/>
    <s v="Ja"/>
    <s v="Nee"/>
    <s v="Nee"/>
    <s v="Ja"/>
    <s v="Nee"/>
    <m/>
    <m/>
    <s v="Nee"/>
    <m/>
    <s v="Ja"/>
  </r>
  <r>
    <n v="2124"/>
    <s v="BTZ.0199"/>
    <s v="BTZ.0199"/>
    <x v="5"/>
    <s v="Witte acacia"/>
    <m/>
    <n v="45"/>
    <n v="12"/>
    <n v="12.96"/>
    <m/>
    <m/>
    <m/>
    <s v="30 - 40"/>
    <s v="Beplanting"/>
    <x v="4"/>
    <s v="Matig"/>
    <s v="Nee"/>
    <s v="Conditie, plantverband"/>
    <s v="10 kv hart kluit"/>
    <m/>
    <m/>
    <n v="135929.95100000099"/>
    <n v="453665.83800000302"/>
    <s v="394"/>
    <s v="&gt;15 jaar"/>
    <s v="10 KV op 0,2 m van kluithart. Stenen stapelmuur."/>
    <s v="Ja"/>
    <d v="2022-08-02T07:20:20"/>
    <s v="r.thijssen"/>
    <d v="2022-08-04T09:58:45"/>
    <s v="r.geerts@terranostra.nu"/>
    <s v="12 -15 m"/>
    <s v="Ja"/>
    <s v="Nee"/>
    <s v="Ja"/>
    <s v="Nee"/>
    <s v="Nee"/>
    <s v="Ja"/>
    <s v="Nee"/>
    <m/>
    <m/>
    <s v="Nee"/>
    <m/>
    <s v="Ja"/>
  </r>
  <r>
    <n v="2125"/>
    <s v="BTZ.0200"/>
    <s v="BTZ.0200"/>
    <x v="23"/>
    <s v="Veldesdoorn"/>
    <m/>
    <n v="15"/>
    <n v="4"/>
    <n v="1.44"/>
    <m/>
    <m/>
    <m/>
    <s v="20 - 30"/>
    <s v="Beplanting"/>
    <x v="1"/>
    <s v="Matig"/>
    <s v="Nee"/>
    <s v="Plantverband"/>
    <s v="10 kv rand kluit"/>
    <m/>
    <m/>
    <n v="135937.5"/>
    <n v="453662.58800000302"/>
    <s v="395"/>
    <s v="&gt;15 jaar"/>
    <s v="Rand kluit op 10 KV."/>
    <s v="Ja"/>
    <d v="2022-08-02T07:20:20"/>
    <s v="r.thijssen"/>
    <d v="2022-08-04T09:54:37"/>
    <s v="r.geerts@terranostra.nu"/>
    <s v="6 - 9 m"/>
    <s v="Ja"/>
    <s v="Ja"/>
    <s v="Ja"/>
    <s v="Nee"/>
    <s v="Nee"/>
    <s v="Ja"/>
    <s v="Ja"/>
    <m/>
    <m/>
    <s v="Nee"/>
    <m/>
    <s v="Ja"/>
  </r>
  <r>
    <n v="2126"/>
    <s v="BTZ.0201"/>
    <s v="BTZ.0201"/>
    <x v="23"/>
    <s v="Veldesdoorn"/>
    <m/>
    <n v="15"/>
    <n v="4"/>
    <n v="1.44"/>
    <m/>
    <m/>
    <m/>
    <s v="20 - 30"/>
    <s v="Beplanting"/>
    <x v="1"/>
    <s v="Matig"/>
    <s v="Nee"/>
    <s v="Plantverband"/>
    <s v="10 kv rand kluit"/>
    <m/>
    <m/>
    <n v="135939.41400000101"/>
    <n v="453661.79300000099"/>
    <s v="396"/>
    <s v="&gt;15 jaar"/>
    <s v="Rand kluit op 10 KV."/>
    <s v="Ja"/>
    <d v="2022-08-02T07:20:20"/>
    <s v="r.thijssen"/>
    <d v="2022-08-04T09:54:37"/>
    <s v="r.geerts@terranostra.nu"/>
    <s v="6 - 9 m"/>
    <s v="Ja"/>
    <s v="Ja"/>
    <s v="Ja"/>
    <s v="Nee"/>
    <s v="Nee"/>
    <s v="Ja"/>
    <s v="Ja"/>
    <m/>
    <m/>
    <s v="Nee"/>
    <m/>
    <s v="Ja"/>
  </r>
  <r>
    <n v="2127"/>
    <s v="BTZ.0202"/>
    <s v="BTZ.0202"/>
    <x v="23"/>
    <s v="Veldesdoorn"/>
    <m/>
    <n v="17"/>
    <n v="4"/>
    <n v="1.8495999999999999"/>
    <m/>
    <m/>
    <m/>
    <s v="20 - 30"/>
    <s v="Beplanting"/>
    <x v="1"/>
    <s v="Matig"/>
    <s v="Nee"/>
    <s v="Plantverband"/>
    <s v="10 kv hart kluit"/>
    <m/>
    <m/>
    <n v="135941.32800000199"/>
    <n v="453660.52900000301"/>
    <s v="397"/>
    <s v="&gt;15 jaar"/>
    <s v="Kluit op 10 KV."/>
    <s v="Ja"/>
    <d v="2022-08-02T07:20:20"/>
    <s v="r.thijssen"/>
    <d v="2022-08-04T09:54:37"/>
    <s v="r.geerts@terranostra.nu"/>
    <s v="6 - 9 m"/>
    <s v="Ja"/>
    <s v="Ja"/>
    <s v="Ja"/>
    <s v="Nee"/>
    <s v="Nee"/>
    <s v="Ja"/>
    <s v="Ja"/>
    <m/>
    <m/>
    <s v="Nee"/>
    <m/>
    <s v="Ja"/>
  </r>
  <r>
    <n v="2128"/>
    <s v="BTZ.0203"/>
    <s v="BTZ.0203"/>
    <x v="23"/>
    <s v="Veldesdoorn"/>
    <m/>
    <n v="15"/>
    <n v="4"/>
    <n v="1.44"/>
    <m/>
    <m/>
    <m/>
    <s v="20 - 30"/>
    <s v="Beplanting"/>
    <x v="1"/>
    <s v="Matig"/>
    <s v="Nee"/>
    <s v="Plantverband"/>
    <s v="10 kv in kluit"/>
    <m/>
    <m/>
    <n v="135943.20600000001"/>
    <n v="453659.48200000101"/>
    <s v="398"/>
    <s v="&gt;15 jaar"/>
    <s v="Kluit op 10 KV."/>
    <s v="Ja"/>
    <d v="2022-08-02T07:20:20"/>
    <s v="r.thijssen"/>
    <d v="2022-08-04T09:54:37"/>
    <s v="r.geerts@terranostra.nu"/>
    <s v="6 - 9 m"/>
    <s v="Ja"/>
    <s v="Ja"/>
    <s v="Ja"/>
    <s v="Nee"/>
    <s v="Nee"/>
    <s v="Ja"/>
    <s v="Ja"/>
    <m/>
    <m/>
    <s v="Nee"/>
    <m/>
    <s v="Ja"/>
  </r>
  <r>
    <n v="2129"/>
    <s v="BTZ.0204"/>
    <s v="BTZ.0204"/>
    <x v="23"/>
    <s v="Veldesdoorn"/>
    <m/>
    <n v="17"/>
    <n v="6"/>
    <n v="1.8495999999999999"/>
    <m/>
    <m/>
    <m/>
    <s v="20 - 30"/>
    <s v="Beplanting"/>
    <x v="1"/>
    <s v="Matig"/>
    <s v="Nee"/>
    <s v="Plantverband"/>
    <s v="10 kv in kluit"/>
    <m/>
    <m/>
    <n v="135944.687000003"/>
    <n v="453658.94000000099"/>
    <s v="399"/>
    <s v="&gt;15 jaar"/>
    <s v="Kluit op 10 KV."/>
    <s v="Ja"/>
    <d v="2022-08-02T07:20:20"/>
    <s v="r.thijssen"/>
    <d v="2022-08-04T09:55:12"/>
    <s v="r.geerts@terranostra.nu"/>
    <s v="6 - 9 m"/>
    <s v="Ja"/>
    <s v="Ja"/>
    <s v="Ja"/>
    <s v="Nee"/>
    <s v="Nee"/>
    <s v="Ja"/>
    <s v="Ja"/>
    <m/>
    <m/>
    <s v="Nee"/>
    <m/>
    <s v="Ja"/>
  </r>
  <r>
    <n v="1645"/>
    <m/>
    <s v="TN_7"/>
    <x v="10"/>
    <s v="Hollandse linde"/>
    <n v="1"/>
    <n v="7"/>
    <n v="3"/>
    <n v="0.31359999999999999"/>
    <s v="8 x de stamdiameter"/>
    <n v="10.663599999999999"/>
    <n v="10.35"/>
    <s v="10-20"/>
    <s v="Verharding"/>
    <x v="4"/>
    <s v="Matig"/>
    <s v="Ja"/>
    <m/>
    <s v="Verdroogt"/>
    <m/>
    <m/>
    <n v="135841.367400002"/>
    <n v="453278.15130000201"/>
    <s v="666"/>
    <s v="10-15 jaar"/>
    <s v="Niet verdrogen!"/>
    <m/>
    <d v="2022-08-02T07:20:20"/>
    <s v="r.thijssen"/>
    <d v="2022-08-05T14:11:57"/>
    <s v="r.geerts@terranostra.nu"/>
    <s v="0 - 6 m"/>
    <s v="Ja"/>
    <s v="Ja"/>
    <s v="Ja"/>
    <s v="Ja"/>
    <s v="Ja"/>
    <s v="Ja"/>
    <s v="Ja"/>
    <m/>
    <m/>
    <s v="Nee"/>
    <m/>
    <s v="Ja"/>
  </r>
  <r>
    <n v="2131"/>
    <s v="BTZ.0206"/>
    <s v="BTZ.0206"/>
    <x v="5"/>
    <s v="Witte acacia"/>
    <m/>
    <n v="42"/>
    <n v="10"/>
    <n v="11.2896"/>
    <m/>
    <m/>
    <m/>
    <s v="30 - 40"/>
    <s v="Beplanting"/>
    <x v="4"/>
    <s v="Matig"/>
    <s v="Nee"/>
    <s v="Conditie, plantverband"/>
    <s v="10 kv hart kluit"/>
    <m/>
    <m/>
    <n v="135949.04800000001"/>
    <n v="453656.53800000303"/>
    <s v="401"/>
    <s v="&gt;15 jaar"/>
    <s v="10 KV op 0,2 m van kluithart."/>
    <s v="Ja"/>
    <d v="2022-08-02T07:20:20"/>
    <s v="r.thijssen"/>
    <d v="2022-08-04T09:56:22"/>
    <s v="r.geerts@terranostra.nu"/>
    <s v="12 -15 m"/>
    <s v="Ja"/>
    <s v="Nee"/>
    <s v="Ja"/>
    <s v="Nee"/>
    <s v="Nee"/>
    <s v="Ja"/>
    <s v="Nee"/>
    <m/>
    <m/>
    <s v="Nee"/>
    <m/>
    <s v="Ja"/>
  </r>
  <r>
    <n v="2132"/>
    <s v="BTZ.0207"/>
    <s v="BTZ.0207"/>
    <x v="23"/>
    <s v="Veldesdoorn"/>
    <m/>
    <n v="32"/>
    <n v="8"/>
    <n v="6.5536000000000003"/>
    <m/>
    <m/>
    <m/>
    <s v="30 - 40"/>
    <s v="Beplanting"/>
    <x v="1"/>
    <s v="Redelijk"/>
    <s v="Nee"/>
    <s v="Plantverband"/>
    <s v="Telecom hart klu"/>
    <m/>
    <m/>
    <n v="135947.78400000199"/>
    <n v="453650.90400000301"/>
    <s v="402"/>
    <s v="&gt;15 jaar"/>
    <s v="Telecom in kluit op 0,3 m"/>
    <s v="Ja"/>
    <d v="2022-08-02T07:20:20"/>
    <s v="r.thijssen"/>
    <d v="2022-08-04T09:51:41"/>
    <s v="r.geerts@terranostra.nu"/>
    <s v="9 -12 m"/>
    <s v="Ja"/>
    <s v="Ja"/>
    <s v="Ja"/>
    <s v="Ja"/>
    <s v="Nee"/>
    <s v="Ja"/>
    <s v="Ja"/>
    <m/>
    <m/>
    <s v="Nee"/>
    <m/>
    <s v="Ja"/>
  </r>
  <r>
    <n v="2133"/>
    <s v="BTZ.0208"/>
    <s v="BTZ.0208"/>
    <x v="23"/>
    <s v="Veldesdoorn"/>
    <m/>
    <n v="22"/>
    <n v="4"/>
    <n v="3.0975999999999999"/>
    <m/>
    <m/>
    <m/>
    <s v="20 - 30"/>
    <s v="Beplanting"/>
    <x v="1"/>
    <s v="Redelijk"/>
    <s v="Nee"/>
    <s v="LS in hart kluit"/>
    <s v="Waterl in hart k"/>
    <m/>
    <s v="Plantverband"/>
    <n v="135950.276000001"/>
    <n v="453649.49500000098"/>
    <s v="403"/>
    <s v="&gt;15 jaar"/>
    <s v="Op waterleiding en laagspanning mantelbuis"/>
    <s v="Ja"/>
    <d v="2022-08-02T07:20:20"/>
    <s v="r.thijssen"/>
    <d v="2022-08-04T09:51:02"/>
    <s v="r.geerts@terranostra.nu"/>
    <s v="9 -12 m"/>
    <s v="Ja"/>
    <s v="Ja"/>
    <s v="Ja"/>
    <s v="Ja"/>
    <s v="Nee"/>
    <s v="Ja"/>
    <s v="Ja"/>
    <m/>
    <m/>
    <s v="Nee"/>
    <m/>
    <s v="Ja"/>
  </r>
  <r>
    <n v="2134"/>
    <s v="BTZ.0209"/>
    <s v="BTZ.0209"/>
    <x v="23"/>
    <s v="Veldesdoorn"/>
    <m/>
    <n v="30"/>
    <n v="8"/>
    <n v="5.76"/>
    <m/>
    <m/>
    <m/>
    <s v="30 - 40"/>
    <s v="Beplanting"/>
    <x v="1"/>
    <s v="Redelijk"/>
    <s v="Nee"/>
    <s v="Plantverband"/>
    <s v="LS in kluit"/>
    <m/>
    <m/>
    <n v="135955.296"/>
    <n v="453652.24000000203"/>
    <s v="404"/>
    <s v="&gt;15 jaar"/>
    <s v="Rand kluit op laagspanning 400 v op 85 cm noord en 1,05 m oost. Telecom op 1 m zuid"/>
    <s v="Ja"/>
    <d v="2022-08-02T07:20:20"/>
    <s v="r.thijssen"/>
    <d v="2022-08-04T09:48:33"/>
    <s v="r.geerts@terranostra.nu"/>
    <s v="9 -12 m"/>
    <s v="Ja"/>
    <s v="Ja"/>
    <s v="Ja"/>
    <s v="Nee"/>
    <s v="Nee"/>
    <s v="Ja"/>
    <s v="Ja"/>
    <m/>
    <m/>
    <s v="Nee"/>
    <m/>
    <s v="Ja"/>
  </r>
  <r>
    <n v="2135"/>
    <s v="BTZ.0211"/>
    <s v="BTZ.0211"/>
    <x v="23"/>
    <s v="Veldesdoorn"/>
    <m/>
    <n v="24"/>
    <n v="8"/>
    <n v="3.6863999999999999"/>
    <m/>
    <m/>
    <m/>
    <s v="20 - 30"/>
    <s v="Beplanting"/>
    <x v="1"/>
    <s v="Redelijk"/>
    <s v="Nee"/>
    <s v="Plantverband"/>
    <s v="Telecom hart klu"/>
    <m/>
    <m/>
    <n v="135952.94900000101"/>
    <n v="453651.265000001"/>
    <s v="405"/>
    <s v="&gt;15 jaar"/>
    <s v="Telecom op 20 cm"/>
    <s v="Ja"/>
    <d v="2022-08-02T07:20:20"/>
    <s v="r.thijssen"/>
    <d v="2022-08-04T09:48:33"/>
    <s v="r.geerts@terranostra.nu"/>
    <s v="9 -12 m"/>
    <s v="Ja"/>
    <s v="Ja"/>
    <s v="Ja"/>
    <s v="Nee"/>
    <s v="Nee"/>
    <s v="Ja"/>
    <s v="Ja"/>
    <m/>
    <m/>
    <s v="Nee"/>
    <m/>
    <s v="Ja"/>
  </r>
  <r>
    <n v="2136"/>
    <s v="BTZ.0212"/>
    <s v="BTZ.0212"/>
    <x v="5"/>
    <s v="Witte acacia"/>
    <m/>
    <n v="40"/>
    <n v="12"/>
    <n v="10.24"/>
    <m/>
    <m/>
    <m/>
    <s v="30 - 40"/>
    <s v="Beplanting"/>
    <x v="1"/>
    <s v="Redelijk"/>
    <s v="Nee"/>
    <s v="10 kv in kluit"/>
    <s v="Plantverband"/>
    <m/>
    <m/>
    <n v="135964.470000003"/>
    <n v="453649.35100000002"/>
    <s v="406"/>
    <s v="&gt;15 jaar"/>
    <s v="10 KV op 0,2 m van kluithart."/>
    <s v="Ja"/>
    <d v="2022-08-02T07:20:20"/>
    <s v="r.thijssen"/>
    <d v="2022-08-04T09:43:49"/>
    <s v="r.geerts@terranostra.nu"/>
    <s v="9 -12 m"/>
    <s v="Ja"/>
    <s v="Ja"/>
    <s v="Ja"/>
    <s v="Nee"/>
    <s v="Nee"/>
    <s v="Ja"/>
    <s v="Nee"/>
    <m/>
    <m/>
    <s v="Nee"/>
    <m/>
    <s v="Ja"/>
  </r>
  <r>
    <n v="1646"/>
    <m/>
    <s v="TN_8"/>
    <x v="10"/>
    <s v="Hollandse linde"/>
    <n v="1"/>
    <n v="7"/>
    <n v="3"/>
    <n v="0.31359999999999999"/>
    <s v="8 x de stamdiameter"/>
    <n v="10.663599999999999"/>
    <n v="10.35"/>
    <s v="10-20"/>
    <s v="Verharding"/>
    <x v="1"/>
    <s v="Goed"/>
    <s v="Ja"/>
    <m/>
    <m/>
    <m/>
    <m/>
    <n v="135839.70069999999"/>
    <n v="453289.56579999998"/>
    <s v="663"/>
    <s v="&gt;15 jaar"/>
    <m/>
    <m/>
    <d v="2022-08-02T07:20:20"/>
    <s v="r.thijssen"/>
    <d v="2022-08-05T14:11:57"/>
    <s v="r.geerts@terranostra.nu"/>
    <s v="0 - 6 m"/>
    <s v="Ja"/>
    <s v="Ja"/>
    <s v="Ja"/>
    <s v="Ja"/>
    <s v="Ja"/>
    <s v="Ja"/>
    <s v="Ja"/>
    <m/>
    <m/>
    <s v="Nee"/>
    <m/>
    <s v="Ja"/>
  </r>
  <r>
    <n v="1647"/>
    <m/>
    <s v="TN_9"/>
    <x v="10"/>
    <s v="Hollandse linde"/>
    <n v="1"/>
    <n v="7"/>
    <n v="3"/>
    <n v="0.31359999999999999"/>
    <s v="8 x de stamdiameter"/>
    <n v="10.663599999999999"/>
    <n v="10.35"/>
    <s v="10-20"/>
    <s v="Verharding"/>
    <x v="1"/>
    <s v="Goed"/>
    <s v="Ja"/>
    <m/>
    <m/>
    <m/>
    <m/>
    <n v="135839.24640000201"/>
    <n v="453292.48650000198"/>
    <s v="705"/>
    <s v="&gt;15 jaar"/>
    <m/>
    <m/>
    <d v="2022-08-02T07:20:20"/>
    <s v="r.thijssen"/>
    <d v="2022-08-05T14:11:57"/>
    <s v="r.geerts@terranostra.nu"/>
    <s v="0 - 6 m"/>
    <s v="Ja"/>
    <s v="Ja"/>
    <s v="Ja"/>
    <s v="Ja"/>
    <s v="Ja"/>
    <s v="Ja"/>
    <s v="Ja"/>
    <m/>
    <m/>
    <s v="Nee"/>
    <m/>
    <s v="Ja"/>
  </r>
  <r>
    <n v="1648"/>
    <m/>
    <s v="TN_10"/>
    <x v="10"/>
    <s v="Hollandse linde"/>
    <n v="1"/>
    <n v="7"/>
    <n v="3"/>
    <n v="0.31359999999999999"/>
    <s v="8 x de stamdiameter"/>
    <n v="10.663599999999999"/>
    <n v="10.35"/>
    <s v="10-20"/>
    <s v="Verharding"/>
    <x v="1"/>
    <s v="Goed"/>
    <s v="Ja"/>
    <m/>
    <m/>
    <m/>
    <m/>
    <n v="135837.33800000299"/>
    <n v="453303.55090000102"/>
    <s v="676"/>
    <s v="&gt;15 jaar"/>
    <m/>
    <m/>
    <d v="2022-08-02T07:20:20"/>
    <s v="r.thijssen"/>
    <d v="2022-08-05T14:11:57"/>
    <s v="r.geerts@terranostra.nu"/>
    <s v="0 - 6 m"/>
    <s v="Ja"/>
    <s v="Ja"/>
    <s v="Ja"/>
    <s v="Ja"/>
    <s v="Ja"/>
    <s v="Ja"/>
    <s v="Ja"/>
    <m/>
    <m/>
    <s v="Nee"/>
    <m/>
    <s v="Ja"/>
  </r>
  <r>
    <n v="2140"/>
    <s v="BTZ.0218"/>
    <s v="BTZ.0218"/>
    <x v="13"/>
    <s v="Gewone plataan"/>
    <m/>
    <n v="70"/>
    <n v="20"/>
    <n v="31.36"/>
    <m/>
    <m/>
    <m/>
    <s v="50 - 60"/>
    <s v="Verharding"/>
    <x v="1"/>
    <s v="Redelijk"/>
    <s v="Nee"/>
    <s v="telecom hart kluit"/>
    <m/>
    <m/>
    <m/>
    <n v="135846.06500000099"/>
    <n v="453703.562000003"/>
    <s v="410"/>
    <s v="&gt;15 jaar"/>
    <s v="Telecom op 1,5 m hart kluit noordzijde"/>
    <s v="Ja"/>
    <d v="2022-08-02T07:20:20"/>
    <s v="r.thijssen"/>
    <d v="2022-08-04T10:53:54"/>
    <s v="r.geerts@terranostra.nu"/>
    <s v="18 -24 m"/>
    <s v="Ja"/>
    <s v="Ja"/>
    <s v="Ja"/>
    <s v="Ja"/>
    <s v="Nee"/>
    <s v="Nee"/>
    <s v="Nee"/>
    <m/>
    <m/>
    <s v="Nee"/>
    <m/>
    <s v="Ja"/>
  </r>
  <r>
    <n v="1649"/>
    <m/>
    <s v="TN_11"/>
    <x v="10"/>
    <s v="Hollandse linde"/>
    <n v="1"/>
    <n v="7"/>
    <n v="3"/>
    <n v="0.27439999999999998"/>
    <s v="8 x de stamdiameter"/>
    <n v="10.6244"/>
    <n v="10.35"/>
    <s v="10-20"/>
    <s v="Verharding"/>
    <x v="1"/>
    <s v="Goed"/>
    <s v="Ja"/>
    <m/>
    <m/>
    <m/>
    <m/>
    <n v="135836.81460000199"/>
    <n v="453307.14330000099"/>
    <s v="693"/>
    <s v="&gt;15 jaar"/>
    <m/>
    <m/>
    <d v="2022-08-02T07:20:20"/>
    <s v="r.thijssen"/>
    <d v="2022-08-05T14:11:57"/>
    <s v="r.geerts@terranostra.nu"/>
    <s v="0 - 6 m"/>
    <s v="Ja"/>
    <s v="Ja"/>
    <s v="Ja"/>
    <s v="Ja"/>
    <s v="Ja"/>
    <s v="Ja"/>
    <s v="Ja"/>
    <m/>
    <m/>
    <s v="Nee"/>
    <m/>
    <s v="Ja"/>
  </r>
  <r>
    <n v="1650"/>
    <m/>
    <s v="TN_12"/>
    <x v="10"/>
    <s v="Hollandse linde"/>
    <n v="1"/>
    <n v="7"/>
    <n v="3"/>
    <n v="0.27439999999999998"/>
    <s v="8 x de stamdiameter"/>
    <n v="10.6244"/>
    <n v="10.35"/>
    <s v="10-20"/>
    <s v="Verharding"/>
    <x v="1"/>
    <s v="Goed"/>
    <s v="Ja"/>
    <m/>
    <m/>
    <m/>
    <m/>
    <n v="135835.28490000201"/>
    <n v="453318.79599999997"/>
    <s v="681"/>
    <s v="&gt;15 jaar"/>
    <m/>
    <m/>
    <d v="2022-08-02T07:20:20"/>
    <s v="r.thijssen"/>
    <d v="2022-08-05T14:11:57"/>
    <s v="r.geerts@terranostra.nu"/>
    <s v="0 - 6 m"/>
    <s v="Ja"/>
    <s v="Ja"/>
    <s v="Ja"/>
    <s v="Ja"/>
    <s v="Ja"/>
    <s v="Ja"/>
    <s v="Ja"/>
    <m/>
    <m/>
    <s v="Nee"/>
    <m/>
    <s v="Ja"/>
  </r>
  <r>
    <n v="2143"/>
    <s v="BTZ.0226"/>
    <s v="BTZ.0226"/>
    <x v="4"/>
    <s v="Gewone esdoorn"/>
    <m/>
    <n v="23"/>
    <n v="8"/>
    <n v="3.3856000000000002"/>
    <m/>
    <m/>
    <m/>
    <s v="20 - 30"/>
    <s v="Verharding"/>
    <x v="1"/>
    <s v="Redelijk"/>
    <s v="Nee"/>
    <s v="Plantverband"/>
    <m/>
    <m/>
    <m/>
    <n v="135883.39500000299"/>
    <n v="453687.35100000002"/>
    <s v="413"/>
    <s v="&gt;15 jaar"/>
    <s v="Stenen stapelmuur."/>
    <s v="Ja"/>
    <d v="2022-08-02T07:20:20"/>
    <s v="r.thijssen"/>
    <d v="2022-08-04T10:13:30"/>
    <s v="r.geerts@terranostra.nu"/>
    <s v="9 -12 m"/>
    <s v="Ja"/>
    <s v="Ja"/>
    <s v="Ja"/>
    <s v="Nee"/>
    <s v="Ja"/>
    <s v="Ja"/>
    <s v="Ja"/>
    <m/>
    <s v="Verplanten doet teveel wortelschade buurboom."/>
    <s v="Nee"/>
    <m/>
    <s v="Ja"/>
  </r>
  <r>
    <n v="2144"/>
    <s v="BTZ.0227"/>
    <s v="BTZ.0227"/>
    <x v="52"/>
    <s v="Sierkers"/>
    <m/>
    <n v="30"/>
    <n v="10"/>
    <n v="5.76"/>
    <m/>
    <m/>
    <m/>
    <s v="20 - 30"/>
    <s v="Verharding"/>
    <x v="4"/>
    <s v="Matig"/>
    <s v="Nee"/>
    <s v="Soortspecifiek"/>
    <m/>
    <s v="meerstammig"/>
    <s v="plakoksel"/>
    <n v="136055.408"/>
    <n v="453508.514000002"/>
    <s v="414"/>
    <s v="&gt;15 jaar"/>
    <m/>
    <m/>
    <d v="2022-08-02T07:20:20"/>
    <s v="r.thijssen"/>
    <d v="2022-08-05T04:09:36"/>
    <s v="r.geerts@terranostra.nu"/>
    <s v="6 - 9 m"/>
    <s v="Nee"/>
    <s v="Nee"/>
    <s v="Ja"/>
    <s v="Ja"/>
    <s v="Nee"/>
    <s v="Ja"/>
    <s v="Nee"/>
    <m/>
    <m/>
    <s v="Nee"/>
    <m/>
    <s v="Ja"/>
  </r>
  <r>
    <n v="1666"/>
    <m/>
    <s v="TN_28"/>
    <x v="51"/>
    <s v="Hazelaar"/>
    <n v="2"/>
    <n v="6"/>
    <n v="2"/>
    <n v="0.23039999999999999"/>
    <s v="8 x de stamdiameter"/>
    <n v="6.3304000000000009"/>
    <n v="6.1000000000000005"/>
    <s v="10-20"/>
    <s v="Beplanting"/>
    <x v="0"/>
    <s v="Goed"/>
    <s v="Ja"/>
    <m/>
    <m/>
    <m/>
    <m/>
    <n v="135979.212500002"/>
    <n v="453428.277700003"/>
    <s v="702"/>
    <s v="&gt;15 jaar"/>
    <m/>
    <s v="Ja"/>
    <d v="2022-08-02T07:20:20"/>
    <s v="r.thijssen"/>
    <d v="2022-08-04T14:18:19"/>
    <s v="r.geerts@terranostra.nu"/>
    <s v="0 - 6 m"/>
    <s v="Ja"/>
    <s v="Ja"/>
    <s v="Ja"/>
    <s v="Ja"/>
    <s v="Ja"/>
    <s v="Ja"/>
    <s v="Ja"/>
    <m/>
    <m/>
    <s v="Nee"/>
    <m/>
    <s v="Ja"/>
  </r>
  <r>
    <n v="2145"/>
    <s v="BTZ.0228"/>
    <s v="BTZ.0228"/>
    <x v="44"/>
    <s v="Ginkgo"/>
    <n v="1"/>
    <n v="6"/>
    <n v="2"/>
    <n v="0.2016"/>
    <s v="8 x de stamdiameter"/>
    <n v="10.5016"/>
    <n v="10.3"/>
    <s v="0 - 10"/>
    <s v="Gras"/>
    <x v="0"/>
    <s v="Goed"/>
    <s v="Ja"/>
    <s v="recent verplant"/>
    <m/>
    <m/>
    <m/>
    <n v="136055.151000001"/>
    <n v="453485.400000002"/>
    <s v="415"/>
    <s v="&gt;15 jaar"/>
    <m/>
    <m/>
    <d v="2022-08-02T07:20:20"/>
    <s v="r.thijssen"/>
    <d v="2022-08-04T14:30:09"/>
    <s v="r.geerts@terranostra.nu"/>
    <s v="0 - 6 m"/>
    <s v="Ja"/>
    <s v="Ja"/>
    <s v="Ja"/>
    <s v="Ja"/>
    <s v="Ja"/>
    <s v="Ja"/>
    <s v="Ja"/>
    <m/>
    <m/>
    <s v="Nee"/>
    <m/>
    <s v="Ja"/>
  </r>
  <r>
    <n v="2147"/>
    <s v="BTZ.0230"/>
    <s v="BTZ.0230"/>
    <x v="44"/>
    <s v="Ginkgo"/>
    <n v="1"/>
    <n v="6"/>
    <n v="2"/>
    <n v="0.2016"/>
    <s v="8 x de stamdiameter"/>
    <n v="10.5016"/>
    <n v="10.3"/>
    <s v="0 - 10"/>
    <s v="Gras"/>
    <x v="0"/>
    <s v="Goed"/>
    <s v="Ja"/>
    <s v="recent verplant"/>
    <m/>
    <m/>
    <m/>
    <n v="136059.08900000199"/>
    <n v="453458.65200000303"/>
    <s v="417"/>
    <s v="&gt;15 jaar"/>
    <m/>
    <m/>
    <d v="2022-08-02T07:20:20"/>
    <s v="r.thijssen"/>
    <d v="2022-08-04T14:30:09"/>
    <s v="r.geerts@terranostra.nu"/>
    <s v="0 - 6 m"/>
    <s v="Ja"/>
    <s v="Ja"/>
    <s v="Ja"/>
    <s v="Ja"/>
    <s v="Ja"/>
    <s v="Ja"/>
    <s v="Ja"/>
    <m/>
    <m/>
    <s v="Nee"/>
    <m/>
    <s v="Ja"/>
  </r>
  <r>
    <n v="2148"/>
    <s v="BTZ.0231"/>
    <s v="BTZ.0231"/>
    <x v="47"/>
    <s v="Gewone berk"/>
    <m/>
    <n v="62"/>
    <n v="16"/>
    <n v="24.601600000000001"/>
    <m/>
    <m/>
    <m/>
    <s v="30-40"/>
    <s v="Bossage"/>
    <x v="1"/>
    <s v="Matig"/>
    <s v="Nee"/>
    <s v="Soort, Plantverb, duizkn"/>
    <s v="kabel hart kluit"/>
    <m/>
    <s v="Japanse duizendknoop volop aanwezig"/>
    <n v="136025.97400000301"/>
    <n v="453623.28700000001"/>
    <s v="418"/>
    <s v="&gt;15 jaar"/>
    <m/>
    <m/>
    <d v="2022-08-02T07:20:20"/>
    <s v="r.thijssen"/>
    <d v="2022-08-04T08:25:55"/>
    <s v="r.geerts@terranostra.nu"/>
    <s v="12 -15 m"/>
    <s v="Nee"/>
    <s v="Ja"/>
    <s v="Ja"/>
    <s v="Nee"/>
    <s v="Nee"/>
    <s v="Ja"/>
    <s v="Nee"/>
    <m/>
    <m/>
    <s v="Ja"/>
    <s v="Noordzijde: doorknippen en uit de kluit trekken van gas."/>
    <s v="Ja"/>
  </r>
  <r>
    <n v="2149"/>
    <s v="BTZ.0232"/>
    <s v="BTZ.0232"/>
    <x v="4"/>
    <s v="Gewone esdoorn"/>
    <m/>
    <n v="30"/>
    <n v="8"/>
    <n v="5.76"/>
    <m/>
    <m/>
    <m/>
    <s v="20 - 30"/>
    <s v="Bossage"/>
    <x v="1"/>
    <s v="Matig"/>
    <s v="Nee"/>
    <s v="Plantverband"/>
    <m/>
    <m/>
    <m/>
    <n v="136016.551000003"/>
    <n v="453622.676000003"/>
    <s v="419"/>
    <s v="&gt;15 jaar"/>
    <m/>
    <s v="Ja"/>
    <d v="2022-08-02T07:20:20"/>
    <s v="r.thijssen"/>
    <d v="2022-08-05T15:10:38"/>
    <s v="r.geerts@terranostra.nu"/>
    <s v="9 -12 m"/>
    <s v="Ja"/>
    <s v="Ja"/>
    <s v="Ja"/>
    <s v="Nee"/>
    <s v="Nee"/>
    <s v="Ja"/>
    <s v="Ja"/>
    <m/>
    <m/>
    <s v="Nee"/>
    <m/>
    <s v="Ja"/>
  </r>
  <r>
    <n v="2150"/>
    <s v="BTZ.0233"/>
    <s v="BTZ.0233"/>
    <x v="4"/>
    <s v="Gewone esdoorn"/>
    <m/>
    <n v="16"/>
    <n v="4"/>
    <n v="1.6384000000000001"/>
    <m/>
    <m/>
    <m/>
    <s v="10 - 20"/>
    <s v="Bossage"/>
    <x v="1"/>
    <s v="Matig"/>
    <s v="Nee"/>
    <s v="Plantverband"/>
    <m/>
    <m/>
    <m/>
    <n v="136017.261"/>
    <n v="453620.14200000098"/>
    <s v="420"/>
    <s v="&gt;15 jaar"/>
    <m/>
    <s v="Ja"/>
    <d v="2022-08-02T07:20:20"/>
    <s v="r.thijssen"/>
    <d v="2022-08-05T15:10:38"/>
    <s v="r.geerts@terranostra.nu"/>
    <s v="9 -12 m"/>
    <s v="Ja"/>
    <s v="Ja"/>
    <s v="Ja"/>
    <s v="Nee"/>
    <s v="Ja"/>
    <s v="Ja"/>
    <s v="Ja"/>
    <m/>
    <m/>
    <s v="Nee"/>
    <m/>
    <s v="Ja"/>
  </r>
  <r>
    <n v="2151"/>
    <s v="BTZ.0234"/>
    <s v="BTZ.0234"/>
    <x v="4"/>
    <s v="Gewone esdoorn"/>
    <m/>
    <n v="18"/>
    <n v="6"/>
    <n v="2.0735999999999999"/>
    <m/>
    <m/>
    <m/>
    <s v="10 - 20"/>
    <s v="Bossage"/>
    <x v="1"/>
    <s v="Matig"/>
    <s v="Nee"/>
    <s v="Plantverband"/>
    <m/>
    <m/>
    <m/>
    <n v="136015.45300000199"/>
    <n v="453616.12000000098"/>
    <s v="421"/>
    <s v="&gt;15 jaar"/>
    <m/>
    <s v="Ja"/>
    <d v="2022-08-02T07:20:20"/>
    <s v="r.thijssen"/>
    <d v="2022-08-05T15:10:38"/>
    <s v="r.geerts@terranostra.nu"/>
    <s v="9 -12 m"/>
    <s v="Ja"/>
    <s v="Ja"/>
    <s v="Ja"/>
    <s v="Nee"/>
    <s v="Ja"/>
    <s v="Ja"/>
    <s v="Ja"/>
    <m/>
    <m/>
    <s v="Nee"/>
    <m/>
    <s v="Ja"/>
  </r>
  <r>
    <n v="2152"/>
    <s v="BTZ.0235"/>
    <s v="BTZ.0235"/>
    <x v="4"/>
    <s v="Gewone esdoorn"/>
    <m/>
    <n v="16"/>
    <n v="4"/>
    <n v="1.6384000000000001"/>
    <m/>
    <m/>
    <m/>
    <s v="10 - 20"/>
    <s v="Bossage"/>
    <x v="1"/>
    <s v="Matig"/>
    <s v="Nee"/>
    <s v="Plantverband"/>
    <m/>
    <m/>
    <m/>
    <n v="136016.522"/>
    <n v="453613.47200000298"/>
    <s v="422"/>
    <s v="&gt;15 jaar"/>
    <m/>
    <s v="Ja"/>
    <d v="2022-08-02T07:20:20"/>
    <s v="r.thijssen"/>
    <d v="2022-08-05T15:10:38"/>
    <s v="r.geerts@terranostra.nu"/>
    <s v="9 -12 m"/>
    <s v="Ja"/>
    <s v="Ja"/>
    <s v="Ja"/>
    <s v="Nee"/>
    <s v="Ja"/>
    <s v="Ja"/>
    <s v="Ja"/>
    <m/>
    <m/>
    <s v="Nee"/>
    <m/>
    <s v="Ja"/>
  </r>
  <r>
    <n v="2153"/>
    <s v="BTZ.0236"/>
    <s v="BTZ.0236"/>
    <x v="4"/>
    <s v="Gewone esdoorn"/>
    <m/>
    <n v="20"/>
    <n v="8"/>
    <n v="2.56"/>
    <m/>
    <m/>
    <m/>
    <s v="20 - 30"/>
    <s v="Bossage"/>
    <x v="1"/>
    <s v="Matig"/>
    <s v="Nee"/>
    <s v="Plantverband"/>
    <m/>
    <m/>
    <m/>
    <n v="136016.344000001"/>
    <n v="453612.63200000301"/>
    <s v="423"/>
    <s v="&gt;15 jaar"/>
    <m/>
    <s v="Ja"/>
    <d v="2022-08-02T07:20:20"/>
    <s v="r.thijssen"/>
    <d v="2022-08-05T15:10:38"/>
    <s v="r.geerts@terranostra.nu"/>
    <s v="9 -12 m"/>
    <s v="Ja"/>
    <s v="Ja"/>
    <s v="Ja"/>
    <s v="Nee"/>
    <s v="Ja"/>
    <s v="Ja"/>
    <s v="Ja"/>
    <m/>
    <m/>
    <s v="Nee"/>
    <m/>
    <s v="Ja"/>
  </r>
  <r>
    <n v="2154"/>
    <s v="BTZ.0237"/>
    <s v="BTZ.0237"/>
    <x v="25"/>
    <s v="Schietwilg"/>
    <m/>
    <n v="33"/>
    <n v="10"/>
    <n v="6.9695999999999998"/>
    <m/>
    <m/>
    <m/>
    <s v="20 - 30"/>
    <s v="Bossage"/>
    <x v="1"/>
    <s v="Matig"/>
    <s v="Nee"/>
    <s v="Soort, plantverband"/>
    <m/>
    <m/>
    <m/>
    <n v="136017.21000000101"/>
    <n v="453611.74099999998"/>
    <s v="424"/>
    <s v="&gt;15 jaar"/>
    <m/>
    <s v="Ja"/>
    <d v="2022-08-02T07:20:20"/>
    <s v="r.thijssen"/>
    <d v="2022-08-04T08:42:41"/>
    <s v="r.geerts@terranostra.nu"/>
    <s v="9 -12 m"/>
    <s v="Nee"/>
    <s v="Ja"/>
    <s v="Ja"/>
    <s v="Nee"/>
    <s v="Ja"/>
    <s v="Ja"/>
    <s v="Nee"/>
    <m/>
    <m/>
    <s v="Nee"/>
    <m/>
    <s v="Ja"/>
  </r>
  <r>
    <n v="2155"/>
    <s v="BTZ.0238"/>
    <s v="BTZ.0238"/>
    <x v="25"/>
    <s v="Schietwilg"/>
    <m/>
    <n v="31"/>
    <n v="10"/>
    <n v="6.1504000000000003"/>
    <m/>
    <m/>
    <m/>
    <s v="20 - 30"/>
    <s v="Bossage"/>
    <x v="1"/>
    <s v="Matig"/>
    <s v="Nee"/>
    <s v="Soort, plantverband"/>
    <m/>
    <m/>
    <m/>
    <n v="136022.58100000001"/>
    <n v="453612.276000001"/>
    <s v="425"/>
    <s v="&gt;15 jaar"/>
    <m/>
    <s v="Ja"/>
    <d v="2022-08-02T07:20:20"/>
    <s v="r.thijssen"/>
    <d v="2022-08-04T08:37:19"/>
    <s v="r.geerts@terranostra.nu"/>
    <s v="9 -12 m"/>
    <s v="Nee"/>
    <s v="Ja"/>
    <s v="Ja"/>
    <s v="Nee"/>
    <s v="Ja"/>
    <s v="Ja"/>
    <s v="Nee"/>
    <m/>
    <m/>
    <s v="Nee"/>
    <m/>
    <s v="Ja"/>
  </r>
  <r>
    <n v="2156"/>
    <s v="BTZ.0239"/>
    <s v="BTZ.0239"/>
    <x v="4"/>
    <s v="Gewone esdoorn"/>
    <m/>
    <n v="16"/>
    <n v="4"/>
    <n v="1.6384000000000001"/>
    <m/>
    <m/>
    <m/>
    <s v="20 - 30"/>
    <s v="Bossage"/>
    <x v="1"/>
    <s v="Matig"/>
    <s v="Nee"/>
    <s v="Plantverband"/>
    <m/>
    <m/>
    <m/>
    <n v="136024.516000003"/>
    <n v="453614.36300000199"/>
    <s v="426"/>
    <s v="&gt;15 jaar"/>
    <m/>
    <s v="Ja"/>
    <d v="2022-08-02T07:20:20"/>
    <s v="r.thijssen"/>
    <d v="2022-08-05T15:09:44"/>
    <s v="r.geerts@terranostra.nu"/>
    <s v="9 -12 m"/>
    <s v="Ja"/>
    <s v="Ja"/>
    <s v="Ja"/>
    <s v="Nee"/>
    <s v="Ja"/>
    <s v="Ja"/>
    <s v="Ja"/>
    <m/>
    <m/>
    <s v="Nee"/>
    <m/>
    <s v="Ja"/>
  </r>
  <r>
    <n v="2157"/>
    <s v="BTZ.0240"/>
    <s v="BTZ.0240"/>
    <x v="4"/>
    <s v="Gewone esdoorn"/>
    <m/>
    <n v="15"/>
    <n v="4"/>
    <n v="1.44"/>
    <m/>
    <m/>
    <m/>
    <s v="20 - 30"/>
    <s v="Bossage"/>
    <x v="1"/>
    <s v="Matig"/>
    <s v="Nee"/>
    <s v="Plantverband"/>
    <m/>
    <m/>
    <m/>
    <n v="136025.28000000099"/>
    <n v="453614.694000002"/>
    <s v="427"/>
    <s v="&gt;15 jaar"/>
    <m/>
    <s v="Ja"/>
    <d v="2022-08-02T07:20:20"/>
    <s v="r.thijssen"/>
    <d v="2022-08-05T15:09:44"/>
    <s v="r.geerts@terranostra.nu"/>
    <s v="9 -12 m"/>
    <s v="Ja"/>
    <s v="Ja"/>
    <s v="Ja"/>
    <s v="Nee"/>
    <s v="Ja"/>
    <s v="Ja"/>
    <s v="Ja"/>
    <m/>
    <m/>
    <s v="Nee"/>
    <m/>
    <s v="Ja"/>
  </r>
  <r>
    <n v="2158"/>
    <s v="BTZ.0241"/>
    <s v="BTZ.0241"/>
    <x v="4"/>
    <s v="Gewone esdoorn"/>
    <m/>
    <n v="18"/>
    <n v="4"/>
    <n v="2.0735999999999999"/>
    <m/>
    <m/>
    <m/>
    <s v="20 - 30"/>
    <s v="Bossage"/>
    <x v="1"/>
    <s v="Matig"/>
    <s v="Nee"/>
    <s v="Plantverband"/>
    <m/>
    <m/>
    <m/>
    <n v="136026.196000002"/>
    <n v="453614.312000003"/>
    <s v="428"/>
    <s v="&gt;15 jaar"/>
    <m/>
    <s v="Ja"/>
    <d v="2022-08-02T07:20:20"/>
    <s v="r.thijssen"/>
    <d v="2022-08-05T15:09:44"/>
    <s v="r.geerts@terranostra.nu"/>
    <s v="9 -12 m"/>
    <s v="Ja"/>
    <s v="Ja"/>
    <s v="Ja"/>
    <s v="Nee"/>
    <s v="Ja"/>
    <s v="Ja"/>
    <s v="Ja"/>
    <m/>
    <m/>
    <s v="Nee"/>
    <m/>
    <s v="Ja"/>
  </r>
  <r>
    <n v="2159"/>
    <s v="BTZ.0242"/>
    <s v="BTZ.0242"/>
    <x v="4"/>
    <s v="Gewone esdoorn"/>
    <m/>
    <n v="12"/>
    <n v="4"/>
    <n v="0.92159999999999997"/>
    <m/>
    <m/>
    <m/>
    <s v="10 - 20"/>
    <s v="Bossage"/>
    <x v="1"/>
    <s v="Matig"/>
    <s v="Nee"/>
    <s v="Plantverband"/>
    <m/>
    <m/>
    <m/>
    <n v="136024.822000001"/>
    <n v="453612.60700000101"/>
    <s v="429"/>
    <s v="&gt;15 jaar"/>
    <m/>
    <s v="Ja"/>
    <d v="2022-08-02T07:20:20"/>
    <s v="r.thijssen"/>
    <d v="2022-08-05T15:11:03"/>
    <s v="r.geerts@terranostra.nu"/>
    <s v="9 -12 m"/>
    <s v="Ja"/>
    <s v="Ja"/>
    <s v="Ja"/>
    <s v="Nee"/>
    <s v="Ja"/>
    <s v="Ja"/>
    <s v="Ja"/>
    <m/>
    <m/>
    <s v="Nee"/>
    <m/>
    <s v="Ja"/>
  </r>
  <r>
    <n v="2160"/>
    <s v="BTZ.0243"/>
    <s v="BTZ.0243"/>
    <x v="4"/>
    <s v="Gewone esdoorn"/>
    <m/>
    <n v="17"/>
    <n v="8"/>
    <n v="1.8495999999999999"/>
    <m/>
    <m/>
    <m/>
    <s v="10 - 20"/>
    <s v="Bossage"/>
    <x v="1"/>
    <s v="Matig"/>
    <s v="Nee"/>
    <s v="Plantverband"/>
    <m/>
    <m/>
    <m/>
    <n v="136024.389000002"/>
    <n v="453615.30499999999"/>
    <s v="430"/>
    <s v="&gt;15 jaar"/>
    <m/>
    <s v="Ja"/>
    <d v="2022-08-02T07:20:20"/>
    <s v="r.thijssen"/>
    <d v="2022-08-05T15:09:44"/>
    <s v="r.geerts@terranostra.nu"/>
    <s v="9 -12 m"/>
    <s v="Ja"/>
    <s v="Ja"/>
    <s v="Ja"/>
    <s v="Nee"/>
    <s v="Ja"/>
    <s v="Ja"/>
    <s v="Ja"/>
    <m/>
    <m/>
    <s v="Nee"/>
    <m/>
    <s v="Ja"/>
  </r>
  <r>
    <n v="2161"/>
    <s v="BTZ.0244"/>
    <s v="BTZ.0244"/>
    <x v="4"/>
    <s v="Gewone esdoorn"/>
    <m/>
    <n v="15"/>
    <n v="6"/>
    <n v="1.44"/>
    <m/>
    <m/>
    <m/>
    <s v="10 - 20"/>
    <s v="Bossage"/>
    <x v="1"/>
    <s v="Matig"/>
    <s v="Nee"/>
    <s v="Plantverband"/>
    <m/>
    <m/>
    <m/>
    <n v="136023.47200000301"/>
    <n v="453615.35600000201"/>
    <s v="431"/>
    <s v="&gt;15 jaar"/>
    <m/>
    <s v="Ja"/>
    <d v="2022-08-02T07:20:20"/>
    <s v="r.thijssen"/>
    <d v="2022-08-05T15:09:44"/>
    <s v="r.geerts@terranostra.nu"/>
    <s v="9 -12 m"/>
    <s v="Ja"/>
    <s v="Ja"/>
    <s v="Ja"/>
    <s v="Nee"/>
    <s v="Ja"/>
    <s v="Ja"/>
    <s v="Ja"/>
    <m/>
    <m/>
    <s v="Nee"/>
    <m/>
    <s v="Ja"/>
  </r>
  <r>
    <n v="2162"/>
    <s v="BTZ.0245"/>
    <s v="BTZ.0245"/>
    <x v="4"/>
    <s v="Gewone esdoorn"/>
    <m/>
    <n v="13"/>
    <n v="6"/>
    <n v="1.0815999999999999"/>
    <m/>
    <m/>
    <m/>
    <s v="10 - 20"/>
    <s v="Bossage"/>
    <x v="1"/>
    <s v="Matig"/>
    <s v="Nee"/>
    <s v="Plantverband"/>
    <m/>
    <m/>
    <m/>
    <n v="136024.058000002"/>
    <n v="453616.22200000298"/>
    <s v="432"/>
    <s v="&gt;15 jaar"/>
    <m/>
    <s v="Ja"/>
    <d v="2022-08-02T07:20:20"/>
    <s v="r.thijssen"/>
    <d v="2022-08-05T15:09:44"/>
    <s v="r.geerts@terranostra.nu"/>
    <s v="9 -12 m"/>
    <s v="Ja"/>
    <s v="Ja"/>
    <s v="Ja"/>
    <s v="Nee"/>
    <s v="Ja"/>
    <s v="Ja"/>
    <s v="Ja"/>
    <m/>
    <m/>
    <s v="Nee"/>
    <m/>
    <s v="Ja"/>
  </r>
  <r>
    <n v="2163"/>
    <s v="BTZ.0246"/>
    <s v="BTZ.0246"/>
    <x v="4"/>
    <s v="Gewone esdoorn"/>
    <m/>
    <n v="14"/>
    <n v="4"/>
    <n v="1.2544"/>
    <m/>
    <m/>
    <m/>
    <s v="10 - 20"/>
    <s v="Bossage"/>
    <x v="1"/>
    <s v="Matig"/>
    <s v="Nee"/>
    <s v="Plantverband"/>
    <m/>
    <m/>
    <m/>
    <n v="136021.818"/>
    <n v="453611.66500000301"/>
    <s v="433"/>
    <s v="&gt;15 jaar"/>
    <m/>
    <s v="Ja"/>
    <d v="2022-08-02T07:20:20"/>
    <s v="r.thijssen"/>
    <d v="2022-08-05T15:11:03"/>
    <s v="r.geerts@terranostra.nu"/>
    <s v="9 -12 m"/>
    <s v="Ja"/>
    <s v="Ja"/>
    <s v="Ja"/>
    <s v="Nee"/>
    <s v="Ja"/>
    <s v="Ja"/>
    <s v="Ja"/>
    <m/>
    <m/>
    <s v="Nee"/>
    <m/>
    <s v="Ja"/>
  </r>
  <r>
    <n v="2164"/>
    <s v="BTZ.0247"/>
    <s v="BTZ.0247"/>
    <x v="53"/>
    <s v="Boswilg"/>
    <m/>
    <n v="24"/>
    <n v="6"/>
    <n v="3.6863999999999999"/>
    <m/>
    <m/>
    <m/>
    <s v="20 - 30"/>
    <s v="Bossage"/>
    <x v="1"/>
    <s v="Matig"/>
    <s v="Nee"/>
    <s v="Soort, plantverband"/>
    <m/>
    <m/>
    <m/>
    <n v="136014.38399999999"/>
    <n v="453615.61100000102"/>
    <s v="434"/>
    <s v="&gt;15 jaar"/>
    <m/>
    <s v="Ja"/>
    <d v="2022-08-02T07:20:20"/>
    <s v="r.thijssen"/>
    <d v="2022-08-05T15:10:09"/>
    <s v="r.geerts@terranostra.nu"/>
    <s v="9 -12 m"/>
    <s v="Nee"/>
    <s v="Ja"/>
    <s v="Ja"/>
    <s v="Nee"/>
    <s v="Ja"/>
    <s v="Ja"/>
    <s v="Ja"/>
    <m/>
    <m/>
    <s v="Nee"/>
    <m/>
    <s v="Ja"/>
  </r>
  <r>
    <n v="2165"/>
    <s v="BTZ.0248"/>
    <s v="BTZ.0248"/>
    <x v="4"/>
    <s v="Gewone esdoorn"/>
    <m/>
    <n v="20"/>
    <n v="6"/>
    <n v="2.56"/>
    <m/>
    <m/>
    <m/>
    <s v="20 - 30"/>
    <s v="Bossage"/>
    <x v="1"/>
    <s v="Matig"/>
    <s v="Nee"/>
    <s v="Plantverband"/>
    <m/>
    <m/>
    <m/>
    <n v="136012.729000002"/>
    <n v="453617.18900000298"/>
    <s v="435"/>
    <s v="&gt;15 jaar"/>
    <m/>
    <s v="Ja"/>
    <d v="2022-08-02T07:20:20"/>
    <s v="r.thijssen"/>
    <d v="2022-08-05T15:10:09"/>
    <s v="r.geerts@terranostra.nu"/>
    <s v="9 -12 m"/>
    <s v="Ja"/>
    <s v="Ja"/>
    <s v="Ja"/>
    <s v="Nee"/>
    <s v="Ja"/>
    <s v="Ja"/>
    <s v="Ja"/>
    <m/>
    <m/>
    <s v="Nee"/>
    <m/>
    <s v="Ja"/>
  </r>
  <r>
    <n v="2166"/>
    <s v="BTZ.0249"/>
    <s v="BTZ.0249"/>
    <x v="47"/>
    <s v="Gewone berk"/>
    <m/>
    <n v="22"/>
    <n v="6"/>
    <n v="3.0975999999999999"/>
    <m/>
    <m/>
    <m/>
    <s v="20 - 30"/>
    <s v="Bossage"/>
    <x v="1"/>
    <s v="Matig"/>
    <s v="Nee"/>
    <s v="Soort, plantverband"/>
    <m/>
    <m/>
    <m/>
    <n v="136011.125"/>
    <n v="453616.37400000199"/>
    <s v="436"/>
    <s v="&gt;15 jaar"/>
    <m/>
    <s v="Ja"/>
    <d v="2022-08-02T07:20:20"/>
    <s v="r.thijssen"/>
    <d v="2022-08-05T15:10:09"/>
    <s v="r.geerts@terranostra.nu"/>
    <s v="9 -12 m"/>
    <s v="Nee"/>
    <s v="Ja"/>
    <s v="Ja"/>
    <s v="Nee"/>
    <s v="Ja"/>
    <s v="Ja"/>
    <s v="Ja"/>
    <m/>
    <m/>
    <s v="Nee"/>
    <m/>
    <s v="Ja"/>
  </r>
  <r>
    <n v="2167"/>
    <s v="BTZ.0250"/>
    <s v="BTZ.0250"/>
    <x v="4"/>
    <s v="Gewone esdoorn"/>
    <m/>
    <n v="20"/>
    <n v="4"/>
    <n v="2.56"/>
    <m/>
    <m/>
    <m/>
    <s v="20 - 30"/>
    <s v="Bossage"/>
    <x v="1"/>
    <s v="Matig"/>
    <s v="Nee"/>
    <s v="Plantverband"/>
    <m/>
    <m/>
    <m/>
    <n v="136011.176000003"/>
    <n v="453617.21500000003"/>
    <s v="437"/>
    <s v="&gt;15 jaar"/>
    <m/>
    <s v="Ja"/>
    <d v="2022-08-02T07:20:20"/>
    <s v="r.thijssen"/>
    <d v="2022-08-05T15:10:09"/>
    <s v="r.geerts@terranostra.nu"/>
    <s v="9 -12 m"/>
    <s v="Ja"/>
    <s v="Ja"/>
    <s v="Ja"/>
    <s v="Nee"/>
    <s v="Ja"/>
    <s v="Ja"/>
    <s v="Ja"/>
    <m/>
    <m/>
    <s v="Nee"/>
    <m/>
    <s v="Ja"/>
  </r>
  <r>
    <n v="2168"/>
    <s v="BTZ.0251"/>
    <s v="BTZ.0251"/>
    <x v="4"/>
    <s v="Gewone esdoorn"/>
    <m/>
    <n v="13"/>
    <n v="4"/>
    <n v="1.0815999999999999"/>
    <m/>
    <m/>
    <m/>
    <s v="10 - 20"/>
    <s v="Bossage"/>
    <x v="1"/>
    <s v="Matig"/>
    <s v="Nee"/>
    <s v="Plantverband"/>
    <m/>
    <m/>
    <m/>
    <n v="136011.889000002"/>
    <n v="453618.004000001"/>
    <s v="438"/>
    <s v="&gt;15 jaar"/>
    <m/>
    <s v="Ja"/>
    <d v="2022-08-02T07:20:20"/>
    <s v="r.thijssen"/>
    <d v="2022-08-05T15:10:09"/>
    <s v="r.geerts@terranostra.nu"/>
    <s v="9 -12 m"/>
    <s v="Ja"/>
    <s v="Ja"/>
    <s v="Ja"/>
    <s v="Nee"/>
    <s v="Ja"/>
    <s v="Ja"/>
    <s v="Ja"/>
    <m/>
    <m/>
    <s v="Nee"/>
    <m/>
    <s v="Ja"/>
  </r>
  <r>
    <n v="2169"/>
    <s v="BTZ.0252"/>
    <s v="BTZ.0252"/>
    <x v="31"/>
    <s v="Italiaanse populier"/>
    <m/>
    <n v="75"/>
    <n v="6"/>
    <n v="36"/>
    <m/>
    <m/>
    <m/>
    <s v="40 - 50"/>
    <s v="Bossage"/>
    <x v="1"/>
    <s v="Redelijk"/>
    <s v="Nee"/>
    <s v="Soort, plantverband"/>
    <m/>
    <m/>
    <m/>
    <n v="136007.35700000101"/>
    <n v="453620.52399999998"/>
    <s v="439"/>
    <s v="&gt;15 jaar"/>
    <m/>
    <s v="Ja"/>
    <d v="2022-08-02T07:20:20"/>
    <s v="r.thijssen"/>
    <d v="2022-08-04T12:59:19"/>
    <s v="r.thijssen"/>
    <s v="18 -24 m"/>
    <s v="Nee"/>
    <s v="Ja"/>
    <s v="Ja"/>
    <s v="Nee"/>
    <s v="Ja"/>
    <s v="Ja"/>
    <s v="Nee"/>
    <m/>
    <m/>
    <s v="Nee"/>
    <m/>
    <s v="Ja"/>
  </r>
  <r>
    <n v="2170"/>
    <s v="BTZ.0253"/>
    <s v="BTZ.0253"/>
    <x v="4"/>
    <s v="Gewone esdoorn"/>
    <m/>
    <n v="12"/>
    <n v="4"/>
    <n v="0.92159999999999997"/>
    <m/>
    <m/>
    <m/>
    <s v="10 - 20"/>
    <s v="Bossage"/>
    <x v="4"/>
    <s v="Matig"/>
    <s v="Nee"/>
    <s v="Conditie, plantverband"/>
    <m/>
    <m/>
    <m/>
    <n v="136007.38300000099"/>
    <n v="453619.81100000098"/>
    <s v="440"/>
    <s v="&gt;15 jaar"/>
    <m/>
    <s v="Ja"/>
    <d v="2022-08-02T07:20:20"/>
    <s v="r.thijssen"/>
    <d v="2022-08-04T12:59:19"/>
    <s v="r.thijssen"/>
    <s v="6 - 9 m"/>
    <s v="Ja"/>
    <s v="Nee"/>
    <s v="Ja"/>
    <s v="Nee"/>
    <s v="Ja"/>
    <s v="Ja"/>
    <s v="Ja"/>
    <m/>
    <m/>
    <s v="Nee"/>
    <m/>
    <s v="Ja"/>
  </r>
  <r>
    <n v="2171"/>
    <s v="BTZ.0255"/>
    <s v="BTZ.0255"/>
    <x v="1"/>
    <s v="Zomereik"/>
    <m/>
    <n v="13"/>
    <n v="4"/>
    <n v="1.0815999999999999"/>
    <m/>
    <m/>
    <m/>
    <s v="10 - 20"/>
    <s v="Bossage"/>
    <x v="1"/>
    <s v="Matig"/>
    <s v="Nee"/>
    <s v="Plantverband"/>
    <m/>
    <m/>
    <m/>
    <n v="136010.03000000099"/>
    <n v="453627.88200000301"/>
    <s v="441"/>
    <s v="&gt;15 jaar"/>
    <s v="Eenzijdige kluit, telecom"/>
    <s v="Ja"/>
    <d v="2022-08-02T07:20:20"/>
    <s v="r.thijssen"/>
    <d v="2022-08-04T08:52:13"/>
    <s v="r.geerts@terranostra.nu"/>
    <s v="9 -12 m"/>
    <s v="Ja"/>
    <s v="Ja"/>
    <s v="Ja"/>
    <s v="Nee"/>
    <s v="Nee"/>
    <s v="Ja"/>
    <s v="Ja"/>
    <m/>
    <m/>
    <s v="Nee"/>
    <m/>
    <s v="Ja"/>
  </r>
  <r>
    <n v="2172"/>
    <s v="BTZ.0256"/>
    <s v="BTZ.0256"/>
    <x v="1"/>
    <s v="Zomereik"/>
    <m/>
    <n v="27"/>
    <n v="8"/>
    <n v="4.6656000000000004"/>
    <m/>
    <m/>
    <m/>
    <s v="20 - 30"/>
    <s v="Bossage"/>
    <x v="1"/>
    <s v="Redelijk"/>
    <s v="Nee"/>
    <s v="Plantverband"/>
    <m/>
    <m/>
    <m/>
    <n v="136008.172000002"/>
    <n v="453628.67099999997"/>
    <s v="442"/>
    <s v="&gt;15 jaar"/>
    <s v="Eenzijdige kluit, telecom"/>
    <s v="Ja"/>
    <d v="2022-08-02T07:20:20"/>
    <s v="r.thijssen"/>
    <d v="2022-08-04T08:57:32"/>
    <s v="r.geerts@terranostra.nu"/>
    <s v="9 -12 m"/>
    <s v="Ja"/>
    <s v="Ja"/>
    <s v="Ja"/>
    <s v="Nee"/>
    <s v="Nee"/>
    <s v="Nee"/>
    <s v="Ja"/>
    <m/>
    <m/>
    <s v="Nee"/>
    <m/>
    <s v="Ja"/>
  </r>
  <r>
    <n v="2173"/>
    <s v="BTZ.0257"/>
    <s v="BTZ.0257"/>
    <x v="1"/>
    <s v="Zomereik"/>
    <m/>
    <n v="17"/>
    <n v="6"/>
    <n v="1.8495999999999999"/>
    <m/>
    <m/>
    <m/>
    <s v="20 - 30"/>
    <s v="Bossage"/>
    <x v="1"/>
    <s v="Redelijk"/>
    <s v="Nee"/>
    <s v="Plantverband"/>
    <m/>
    <m/>
    <m/>
    <n v="136007.35700000101"/>
    <n v="453627.754000001"/>
    <s v="443"/>
    <s v="&gt;15 jaar"/>
    <s v="Telecom"/>
    <s v="Ja"/>
    <d v="2022-08-02T07:20:20"/>
    <s v="r.thijssen"/>
    <d v="2022-08-04T08:52:13"/>
    <s v="r.geerts@terranostra.nu"/>
    <s v="9 -12 m"/>
    <s v="Ja"/>
    <s v="Ja"/>
    <s v="Ja"/>
    <s v="Nee"/>
    <s v="Nee"/>
    <s v="Ja"/>
    <s v="Ja"/>
    <m/>
    <m/>
    <s v="Nee"/>
    <m/>
    <s v="Ja"/>
  </r>
  <r>
    <n v="2174"/>
    <s v="BTZ.0258"/>
    <s v="BTZ.0258"/>
    <x v="1"/>
    <s v="Zomereik"/>
    <m/>
    <n v="19"/>
    <n v="6"/>
    <n v="2.3104"/>
    <m/>
    <m/>
    <m/>
    <s v="20 - 30"/>
    <s v="Bossage"/>
    <x v="1"/>
    <s v="Matig"/>
    <s v="Nee"/>
    <s v="Plantverband"/>
    <m/>
    <m/>
    <m/>
    <n v="136007.332000002"/>
    <n v="453628.62000000098"/>
    <s v="444"/>
    <s v="&gt;15 jaar"/>
    <s v="Telecom"/>
    <s v="Ja"/>
    <d v="2022-08-02T07:20:20"/>
    <s v="r.thijssen"/>
    <d v="2022-08-04T08:52:13"/>
    <s v="r.geerts@terranostra.nu"/>
    <s v="9 -12 m"/>
    <s v="Ja"/>
    <s v="Ja"/>
    <s v="Ja"/>
    <s v="Nee"/>
    <s v="Nee"/>
    <s v="Ja"/>
    <s v="Ja"/>
    <m/>
    <m/>
    <s v="Nee"/>
    <m/>
    <s v="Ja"/>
  </r>
  <r>
    <n v="2175"/>
    <s v="BTZ.0259"/>
    <s v="BTZ.0259"/>
    <x v="1"/>
    <s v="Zomereik"/>
    <m/>
    <n v="15"/>
    <n v="6"/>
    <n v="1.44"/>
    <m/>
    <m/>
    <m/>
    <s v="20 - 30"/>
    <s v="Bossage"/>
    <x v="1"/>
    <s v="Redelijk"/>
    <s v="Nee"/>
    <s v="Plantverband"/>
    <m/>
    <m/>
    <m/>
    <n v="136004.09900000301"/>
    <n v="453630.63000000297"/>
    <s v="445"/>
    <s v="&gt;15 jaar"/>
    <s v="Eenzijdige kluit, telecom"/>
    <s v="Ja"/>
    <d v="2022-08-02T07:20:20"/>
    <s v="r.thijssen"/>
    <d v="2022-08-04T08:56:03"/>
    <s v="r.geerts@terranostra.nu"/>
    <s v="9 -12 m"/>
    <s v="Ja"/>
    <s v="Ja"/>
    <s v="Ja"/>
    <s v="Nee"/>
    <s v="Nee"/>
    <s v="Ja"/>
    <s v="Ja"/>
    <m/>
    <m/>
    <s v="Nee"/>
    <m/>
    <s v="Ja"/>
  </r>
  <r>
    <n v="2176"/>
    <s v="BTZ.0260"/>
    <s v="BTZ.0260"/>
    <x v="31"/>
    <s v="Italiaanse populier"/>
    <m/>
    <n v="65"/>
    <n v="6"/>
    <n v="27.04"/>
    <m/>
    <m/>
    <m/>
    <s v="40 - 50"/>
    <s v="Bossage"/>
    <x v="0"/>
    <s v="Goed"/>
    <s v="Nee"/>
    <s v="Soort"/>
    <m/>
    <m/>
    <m/>
    <n v="136003.31000000201"/>
    <n v="453628.97500000102"/>
    <s v="446"/>
    <s v="&gt;15 jaar"/>
    <m/>
    <s v="Ja"/>
    <d v="2022-08-02T07:20:20"/>
    <s v="r.thijssen"/>
    <d v="2022-08-04T08:55:09"/>
    <s v="r.geerts@terranostra.nu"/>
    <s v="18 -24 m"/>
    <s v="Nee"/>
    <s v="Ja"/>
    <s v="Ja"/>
    <s v="Nee"/>
    <s v="Nee"/>
    <s v="Ja"/>
    <s v="Nee"/>
    <m/>
    <m/>
    <s v="Nee"/>
    <m/>
    <s v="Ja"/>
  </r>
  <r>
    <n v="2177"/>
    <s v="BTZ.0261"/>
    <s v="BTZ.0261"/>
    <x v="1"/>
    <s v="Zomereik"/>
    <m/>
    <n v="16"/>
    <n v="6"/>
    <n v="1.6384000000000001"/>
    <m/>
    <m/>
    <m/>
    <s v="20 - 30"/>
    <s v="Bossage"/>
    <x v="1"/>
    <s v="Redelijk"/>
    <s v="Nee"/>
    <s v="Plantverband"/>
    <m/>
    <m/>
    <m/>
    <n v="136003.28400000199"/>
    <n v="453630.96100000298"/>
    <s v="447"/>
    <s v="&gt;15 jaar"/>
    <s v="Eenzijdige kluit, telecom"/>
    <s v="Ja"/>
    <d v="2022-08-02T07:20:20"/>
    <s v="r.thijssen"/>
    <d v="2022-08-04T08:56:03"/>
    <s v="r.geerts@terranostra.nu"/>
    <s v="9 -12 m"/>
    <s v="Ja"/>
    <s v="Ja"/>
    <s v="Ja"/>
    <s v="Nee"/>
    <s v="Nee"/>
    <s v="Ja"/>
    <s v="Ja"/>
    <m/>
    <m/>
    <s v="Nee"/>
    <m/>
    <s v="Ja"/>
  </r>
  <r>
    <n v="2178"/>
    <s v="BTZ.0262"/>
    <s v="BTZ.0262"/>
    <x v="1"/>
    <s v="Zomereik"/>
    <m/>
    <n v="17"/>
    <n v="6"/>
    <n v="1.8495999999999999"/>
    <m/>
    <m/>
    <m/>
    <s v="20 - 30"/>
    <s v="Bossage"/>
    <x v="1"/>
    <s v="Redelijk"/>
    <s v="Nee"/>
    <s v="Plantverband"/>
    <m/>
    <m/>
    <m/>
    <n v="136000.58600000301"/>
    <n v="453632.158"/>
    <s v="448"/>
    <s v="&gt;15 jaar"/>
    <s v="Eenzijdige kluit, telecom"/>
    <s v="Ja"/>
    <d v="2022-08-02T07:20:20"/>
    <s v="r.thijssen"/>
    <d v="2022-08-04T08:56:03"/>
    <s v="r.geerts@terranostra.nu"/>
    <s v="9 -12 m"/>
    <s v="Ja"/>
    <s v="Ja"/>
    <s v="Ja"/>
    <s v="Nee"/>
    <s v="Nee"/>
    <s v="Ja"/>
    <s v="Ja"/>
    <m/>
    <m/>
    <s v="Nee"/>
    <m/>
    <s v="Ja"/>
  </r>
  <r>
    <n v="2179"/>
    <s v="BTZ.0264"/>
    <s v="BTZ.0264"/>
    <x v="1"/>
    <s v="Zomereik"/>
    <m/>
    <n v="31"/>
    <n v="10"/>
    <n v="6.1504000000000003"/>
    <m/>
    <m/>
    <m/>
    <s v="20 - 30"/>
    <s v="Bossage"/>
    <x v="1"/>
    <s v="Redelijk"/>
    <s v="Nee"/>
    <s v="Plantverband"/>
    <m/>
    <m/>
    <m/>
    <n v="135996.25800000099"/>
    <n v="453634.29599999997"/>
    <s v="449"/>
    <s v="&gt;15 jaar"/>
    <s v="Eenzijdige kluit, telecom"/>
    <s v="Ja"/>
    <d v="2022-08-02T07:20:20"/>
    <s v="r.thijssen"/>
    <d v="2022-08-04T09:32:21"/>
    <s v="r.geerts@terranostra.nu"/>
    <s v="9 -12 m"/>
    <s v="Ja"/>
    <s v="Ja"/>
    <s v="Ja"/>
    <s v="Nee"/>
    <s v="Nee"/>
    <s v="Nee"/>
    <s v="Nee"/>
    <m/>
    <m/>
    <s v="Ja"/>
    <s v="Westzijde: doorknippen en uit de kluit trekken van gas."/>
    <s v="Ja"/>
  </r>
  <r>
    <n v="2180"/>
    <s v="BTZ.0266"/>
    <s v="BTZ.0266"/>
    <x v="1"/>
    <s v="Zomereik"/>
    <m/>
    <n v="17"/>
    <n v="8"/>
    <n v="1.8495999999999999"/>
    <m/>
    <m/>
    <m/>
    <s v="20 - 30"/>
    <s v="Bossage"/>
    <x v="1"/>
    <s v="Redelijk"/>
    <s v="Nee"/>
    <s v="Plantverband"/>
    <m/>
    <m/>
    <m/>
    <n v="135991.67500000101"/>
    <n v="453636.74000000203"/>
    <s v="450"/>
    <s v="&gt;15 jaar"/>
    <s v="Eenzijdige kluit, telecom"/>
    <s v="Ja"/>
    <d v="2022-08-02T07:20:20"/>
    <s v="r.thijssen"/>
    <d v="2022-08-05T15:16:59"/>
    <s v="r.geerts@terranostra.nu"/>
    <s v="9 -12 m"/>
    <s v="Ja"/>
    <s v="Ja"/>
    <s v="Ja"/>
    <s v="Nee"/>
    <s v="Nee"/>
    <s v="Nee"/>
    <s v="Ja"/>
    <m/>
    <m/>
    <s v="Nee"/>
    <m/>
    <s v="Ja"/>
  </r>
  <r>
    <n v="2181"/>
    <s v="BTZ.0267"/>
    <s v="BTZ.0267"/>
    <x v="31"/>
    <s v="Italiaanse populier"/>
    <m/>
    <n v="75"/>
    <n v="6"/>
    <n v="36"/>
    <m/>
    <m/>
    <m/>
    <s v="40 - 50"/>
    <s v="Bossage"/>
    <x v="0"/>
    <s v="Goed"/>
    <s v="Nee"/>
    <s v="Soort, plantverband"/>
    <m/>
    <m/>
    <m/>
    <n v="135990.071000002"/>
    <n v="453636.38400000002"/>
    <s v="451"/>
    <s v="&gt;15 jaar"/>
    <s v="Telecom"/>
    <s v="Ja"/>
    <d v="2022-08-02T07:20:20"/>
    <s v="r.thijssen"/>
    <d v="2022-08-05T14:17:31"/>
    <s v="r.geerts@terranostra.nu"/>
    <s v="18 -24 m"/>
    <s v="Nee"/>
    <s v="Ja"/>
    <s v="Ja"/>
    <s v="Nee"/>
    <s v="Nee"/>
    <s v="Nee"/>
    <s v="Ja"/>
    <m/>
    <m/>
    <s v="Nee"/>
    <m/>
    <s v="Ja"/>
  </r>
  <r>
    <n v="2182"/>
    <s v="BTZ.0268"/>
    <s v="BTZ.0268"/>
    <x v="4"/>
    <s v="Gewone esdoorn"/>
    <m/>
    <n v="24"/>
    <n v="8"/>
    <n v="3.6863999999999999"/>
    <m/>
    <m/>
    <m/>
    <s v="20 - 30"/>
    <s v="Bossage"/>
    <x v="1"/>
    <s v="Matig"/>
    <s v="Nee"/>
    <s v="Plantverband"/>
    <m/>
    <m/>
    <m/>
    <n v="135990.708000001"/>
    <n v="453637.07100000198"/>
    <s v="452"/>
    <s v="&gt;15 jaar"/>
    <m/>
    <s v="Ja"/>
    <d v="2022-08-02T07:20:20"/>
    <s v="r.thijssen"/>
    <d v="2022-08-05T15:16:59"/>
    <s v="r.geerts@terranostra.nu"/>
    <s v="9 -12 m"/>
    <s v="Ja"/>
    <s v="Ja"/>
    <s v="Ja"/>
    <s v="Nee"/>
    <s v="Nee"/>
    <s v="Nee"/>
    <s v="Ja"/>
    <m/>
    <m/>
    <s v="Nee"/>
    <m/>
    <s v="Ja"/>
  </r>
  <r>
    <n v="2183"/>
    <s v="BTZ.0269"/>
    <s v="BTZ.0269"/>
    <x v="31"/>
    <s v="Italiaanse populier"/>
    <m/>
    <n v="40"/>
    <n v="8"/>
    <n v="10.24"/>
    <m/>
    <m/>
    <m/>
    <s v="40 - 50"/>
    <s v="Bossage"/>
    <x v="1"/>
    <s v="Matig"/>
    <s v="Nee"/>
    <s v="Soort, plantverband"/>
    <m/>
    <m/>
    <m/>
    <n v="135980.99200000201"/>
    <n v="453640.23100000201"/>
    <s v="453"/>
    <s v="&gt;15 jaar"/>
    <m/>
    <s v="Ja"/>
    <d v="2022-08-02T07:20:20"/>
    <s v="r.thijssen"/>
    <d v="2022-08-04T09:36:42"/>
    <s v="r.geerts@terranostra.nu"/>
    <s v="15 -18 m"/>
    <s v="Nee"/>
    <s v="Ja"/>
    <s v="Ja"/>
    <s v="Nee"/>
    <s v="Nee"/>
    <s v="Nee"/>
    <s v="Ja"/>
    <m/>
    <m/>
    <s v="Nee"/>
    <m/>
    <s v="Ja"/>
  </r>
  <r>
    <n v="2184"/>
    <s v="BTZ.0270"/>
    <s v="BTZ.0270"/>
    <x v="0"/>
    <s v="Iep"/>
    <m/>
    <n v="19"/>
    <n v="6"/>
    <n v="2.3104"/>
    <m/>
    <m/>
    <m/>
    <s v="20 - 30"/>
    <s v="Bossage"/>
    <x v="0"/>
    <s v="Redelijk"/>
    <s v="Nee"/>
    <s v="Plantverband"/>
    <m/>
    <m/>
    <m/>
    <n v="135980.23600000099"/>
    <n v="453641.62300000002"/>
    <s v="454"/>
    <s v="&gt;15 jaar"/>
    <m/>
    <s v="Ja"/>
    <d v="2022-08-02T07:20:20"/>
    <s v="r.thijssen"/>
    <d v="2022-08-05T14:47:48"/>
    <s v="r.geerts@terranostra.nu"/>
    <s v="9 -12 m"/>
    <s v="Ja"/>
    <s v="Ja"/>
    <s v="Ja"/>
    <s v="Nee"/>
    <s v="Nee"/>
    <s v="Ja"/>
    <s v="Ja"/>
    <m/>
    <m/>
    <s v="Nee"/>
    <m/>
    <s v="Ja"/>
  </r>
  <r>
    <n v="2185"/>
    <s v="BTZ.0271"/>
    <s v="BTZ.0271"/>
    <x v="1"/>
    <s v="Zomereik"/>
    <m/>
    <n v="17"/>
    <n v="4"/>
    <n v="1.8495999999999999"/>
    <m/>
    <m/>
    <m/>
    <s v="20 - 30"/>
    <s v="Bossage"/>
    <x v="1"/>
    <s v="Redelijk"/>
    <s v="Nee"/>
    <s v="Plantverband"/>
    <m/>
    <m/>
    <m/>
    <n v="135974.60800000301"/>
    <n v="453644.16400000098"/>
    <s v="455"/>
    <s v="&gt;15 jaar"/>
    <s v="Telecom"/>
    <s v="Ja"/>
    <d v="2022-08-02T07:20:20"/>
    <s v="r.thijssen"/>
    <d v="2022-08-04T09:38:09"/>
    <s v="r.geerts@terranostra.nu"/>
    <s v="9 -12 m"/>
    <s v="Ja"/>
    <s v="Ja"/>
    <s v="Ja"/>
    <s v="Nee"/>
    <s v="Nee"/>
    <s v="Ja"/>
    <s v="Ja"/>
    <m/>
    <m/>
    <s v="Nee"/>
    <m/>
    <s v="Ja"/>
  </r>
  <r>
    <n v="2186"/>
    <s v="BTZ.0272"/>
    <s v="BTZ.0272"/>
    <x v="1"/>
    <s v="Zomereik"/>
    <m/>
    <n v="16"/>
    <n v="4"/>
    <n v="1.6384000000000001"/>
    <m/>
    <m/>
    <m/>
    <s v="20 - 30"/>
    <s v="Bossage"/>
    <x v="1"/>
    <s v="Redelijk"/>
    <s v="Nee"/>
    <s v="Plantverband"/>
    <m/>
    <m/>
    <m/>
    <n v="135973.90700000199"/>
    <n v="453644.55000000098"/>
    <s v="456"/>
    <s v="&gt;15 jaar"/>
    <s v="Telecom"/>
    <s v="Ja"/>
    <d v="2022-08-02T07:20:20"/>
    <s v="r.thijssen"/>
    <d v="2022-08-04T09:38:09"/>
    <s v="r.geerts@terranostra.nu"/>
    <s v="9 -12 m"/>
    <s v="Ja"/>
    <s v="Ja"/>
    <s v="Ja"/>
    <s v="Nee"/>
    <s v="Nee"/>
    <s v="Ja"/>
    <s v="Ja"/>
    <m/>
    <m/>
    <s v="Nee"/>
    <m/>
    <s v="Ja"/>
  </r>
  <r>
    <n v="2187"/>
    <s v="BTZ.0273"/>
    <s v="BTZ.0273"/>
    <x v="1"/>
    <s v="Zomereik"/>
    <m/>
    <n v="22"/>
    <n v="6"/>
    <n v="3.0975999999999999"/>
    <m/>
    <m/>
    <m/>
    <s v="20 - 30"/>
    <s v="Bossage"/>
    <x v="1"/>
    <s v="Matig"/>
    <s v="Nee"/>
    <s v="Plantverband"/>
    <m/>
    <m/>
    <m/>
    <n v="135972.66600000099"/>
    <n v="453644.42900000099"/>
    <s v="457"/>
    <s v="&gt;15 jaar"/>
    <m/>
    <s v="Ja"/>
    <d v="2022-08-02T07:20:20"/>
    <s v="r.thijssen"/>
    <d v="2022-08-04T09:38:09"/>
    <s v="r.geerts@terranostra.nu"/>
    <s v="9 -12 m"/>
    <s v="Ja"/>
    <s v="Ja"/>
    <s v="Ja"/>
    <s v="Nee"/>
    <s v="Nee"/>
    <s v="Ja"/>
    <s v="Ja"/>
    <m/>
    <m/>
    <s v="Nee"/>
    <m/>
    <s v="Ja"/>
  </r>
  <r>
    <n v="2188"/>
    <s v="BTZ.0274"/>
    <s v="BTZ.0274"/>
    <x v="1"/>
    <s v="Zomereik"/>
    <m/>
    <n v="11"/>
    <n v="4"/>
    <n v="0.77439999999999998"/>
    <m/>
    <m/>
    <m/>
    <s v="10 - 20"/>
    <s v="Bossage"/>
    <x v="1"/>
    <s v="Matig"/>
    <s v="Nee"/>
    <s v="Plantverband"/>
    <m/>
    <m/>
    <m/>
    <n v="135972.152000003"/>
    <n v="453645.004000001"/>
    <s v="458"/>
    <s v="&gt;15 jaar"/>
    <m/>
    <s v="Ja"/>
    <d v="2022-08-02T07:20:20"/>
    <s v="r.thijssen"/>
    <d v="2022-08-04T09:38:09"/>
    <s v="r.geerts@terranostra.nu"/>
    <s v="9 -12 m"/>
    <s v="Ja"/>
    <s v="Ja"/>
    <s v="Ja"/>
    <s v="Nee"/>
    <s v="Nee"/>
    <s v="Ja"/>
    <s v="Ja"/>
    <m/>
    <m/>
    <s v="Nee"/>
    <m/>
    <s v="Ja"/>
  </r>
  <r>
    <n v="2189"/>
    <s v="BTZ.0275"/>
    <s v="BTZ.0275"/>
    <x v="5"/>
    <s v="Witte acacia"/>
    <m/>
    <n v="17"/>
    <n v="6"/>
    <n v="1.8495999999999999"/>
    <m/>
    <m/>
    <m/>
    <s v="10 - 20"/>
    <s v="Bossage"/>
    <x v="1"/>
    <s v="Matig"/>
    <s v="Nee"/>
    <s v="Plantverband"/>
    <m/>
    <m/>
    <m/>
    <n v="135966.796"/>
    <n v="453642.52300000202"/>
    <s v="459"/>
    <s v="&gt;15 jaar"/>
    <m/>
    <s v="Ja"/>
    <d v="2022-08-02T07:20:20"/>
    <s v="r.thijssen"/>
    <d v="2022-08-04T09:40:54"/>
    <s v="r.geerts@terranostra.nu"/>
    <s v="9 -12 m"/>
    <s v="Ja"/>
    <s v="Ja"/>
    <s v="Ja"/>
    <s v="Nee"/>
    <s v="Ja"/>
    <s v="Ja"/>
    <s v="Ja"/>
    <m/>
    <m/>
    <s v="Nee"/>
    <m/>
    <s v="Ja"/>
  </r>
  <r>
    <n v="2190"/>
    <s v="BTZ.0276"/>
    <s v="BTZ.0276"/>
    <x v="5"/>
    <s v="Witte acacia"/>
    <m/>
    <n v="31"/>
    <n v="12"/>
    <n v="6.1504000000000003"/>
    <m/>
    <m/>
    <m/>
    <s v="30 - 40"/>
    <s v="Beplanting"/>
    <x v="1"/>
    <s v="Redelijk"/>
    <s v="Nee"/>
    <s v="10 kv in kluit"/>
    <s v="eenzijdige kluit"/>
    <m/>
    <s v="geen kluit te maken"/>
    <n v="135961.77300000199"/>
    <n v="453649.422000002"/>
    <s v="460"/>
    <s v="&gt;15 jaar"/>
    <s v="eenzijdige kluit, tegen fundering laagbouw. Armetierige kroon. 10 KV binnen kluit."/>
    <s v="Ja"/>
    <d v="2022-08-02T07:20:20"/>
    <s v="r.thijssen"/>
    <d v="2022-08-04T09:44:35"/>
    <s v="r.geerts@terranostra.nu"/>
    <s v="9 -12 m"/>
    <s v="Ja"/>
    <s v="Ja"/>
    <s v="Ja"/>
    <s v="Nee"/>
    <s v="Nee"/>
    <s v="Nee"/>
    <s v="Nee"/>
    <m/>
    <m/>
    <s v="Nee"/>
    <m/>
    <s v="Ja"/>
  </r>
  <r>
    <n v="2450"/>
    <s v="BTZ.0230"/>
    <s v="BTZ.0230_12"/>
    <x v="44"/>
    <s v="Ginkgo"/>
    <n v="1"/>
    <n v="6"/>
    <n v="2"/>
    <n v="0.2016"/>
    <s v="8 x de stamdiameter"/>
    <n v="10.5016"/>
    <n v="10.3"/>
    <s v="0 - 10"/>
    <s v="Gras"/>
    <x v="0"/>
    <s v="Goed"/>
    <s v="Ja"/>
    <s v="recent verplant"/>
    <m/>
    <m/>
    <m/>
    <n v="136059.08900000199"/>
    <n v="453458.65200000303"/>
    <s v="752"/>
    <s v="&gt;15 jaar"/>
    <m/>
    <m/>
    <d v="2022-08-02T07:20:20"/>
    <s v="r.thijssen"/>
    <d v="2022-08-04T14:54:09"/>
    <s v="r.geerts@terranostra.nu"/>
    <s v="0 - 6 m"/>
    <s v="Ja"/>
    <s v="Ja"/>
    <s v="Ja"/>
    <s v="Ja"/>
    <s v="Ja"/>
    <s v="Ja"/>
    <s v="Ja"/>
    <m/>
    <m/>
    <s v="Nee"/>
    <m/>
    <s v="Ja"/>
  </r>
  <r>
    <n v="2451"/>
    <s v="BTZ.0230"/>
    <s v="BTZ.0230_13"/>
    <x v="44"/>
    <s v="Ginkgo"/>
    <n v="1"/>
    <n v="6"/>
    <n v="2"/>
    <n v="0.2016"/>
    <s v="8 x de stamdiameter"/>
    <n v="10.5016"/>
    <n v="10.3"/>
    <s v="0 - 10"/>
    <s v="Gras"/>
    <x v="0"/>
    <s v="Goed"/>
    <s v="Ja"/>
    <s v="recent verplant"/>
    <m/>
    <m/>
    <m/>
    <n v="136059.08900000199"/>
    <n v="453458.65200000303"/>
    <s v="751"/>
    <s v="&gt;15 jaar"/>
    <m/>
    <m/>
    <d v="2022-08-02T07:20:20"/>
    <s v="r.thijssen"/>
    <d v="2022-08-04T14:54:09"/>
    <s v="r.geerts@terranostra.nu"/>
    <s v="0 - 6 m"/>
    <s v="Ja"/>
    <s v="Ja"/>
    <s v="Ja"/>
    <s v="Ja"/>
    <s v="Ja"/>
    <s v="Ja"/>
    <s v="Ja"/>
    <m/>
    <m/>
    <s v="Nee"/>
    <m/>
    <s v="Ja"/>
  </r>
  <r>
    <n v="2452"/>
    <s v="BTZ.0230"/>
    <s v="BTZ.0230_14"/>
    <x v="44"/>
    <s v="Ginkgo"/>
    <n v="1"/>
    <n v="6"/>
    <n v="2"/>
    <n v="0.2016"/>
    <s v="8 x de stamdiameter"/>
    <n v="10.5016"/>
    <n v="10.3"/>
    <s v="0 - 10"/>
    <s v="Gras"/>
    <x v="0"/>
    <s v="Goed"/>
    <s v="Ja"/>
    <s v="recent verplant"/>
    <m/>
    <m/>
    <m/>
    <n v="136059.08900000199"/>
    <n v="453458.65200000303"/>
    <s v="750"/>
    <s v="&gt;15 jaar"/>
    <m/>
    <m/>
    <d v="2022-08-02T07:20:20"/>
    <s v="r.thijssen"/>
    <d v="2022-08-04T14:54:09"/>
    <s v="r.geerts@terranostra.nu"/>
    <s v="0 - 6 m"/>
    <s v="Ja"/>
    <s v="Ja"/>
    <s v="Ja"/>
    <s v="Ja"/>
    <s v="Ja"/>
    <s v="Ja"/>
    <s v="Ja"/>
    <m/>
    <m/>
    <s v="Nee"/>
    <m/>
    <s v="Ja"/>
  </r>
  <r>
    <n v="2194"/>
    <s v="BTZ.0280"/>
    <s v="BTZ.0280"/>
    <x v="32"/>
    <s v="Zuileik"/>
    <m/>
    <n v="21"/>
    <n v="6"/>
    <n v="2.8224"/>
    <m/>
    <m/>
    <m/>
    <s v="10 - 20"/>
    <s v="Beplanting"/>
    <x v="4"/>
    <s v="Goed"/>
    <s v="Nee"/>
    <s v="Conditie, aantasting"/>
    <m/>
    <m/>
    <m/>
    <n v="136020.09900000301"/>
    <n v="453690.83500000101"/>
    <s v="464"/>
    <s v="5-10 jaar"/>
    <s v="Omvangrijke aantasting eikenspintkever, broedboom"/>
    <s v="Ja"/>
    <d v="2022-08-02T07:20:20"/>
    <s v="r.thijssen"/>
    <d v="2022-08-04T08:29:53"/>
    <s v="r.geerts@terranostra.nu"/>
    <s v="9 -12 m"/>
    <s v="Ja"/>
    <s v="Nee"/>
    <s v="Nee"/>
    <s v="Ja"/>
    <s v="Ja"/>
    <s v="Ja"/>
    <s v="Ja"/>
    <m/>
    <s v="Omvangrijke aantasting eikenspintkever, broedboom"/>
    <s v="Nee"/>
    <m/>
    <s v="Ja"/>
  </r>
  <r>
    <n v="2195"/>
    <s v="BTZ.0281"/>
    <s v="BTZ.0281"/>
    <x v="54"/>
    <s v="Vlierbes"/>
    <m/>
    <n v="25"/>
    <n v="6"/>
    <n v="4"/>
    <m/>
    <m/>
    <m/>
    <s v="20 - 30"/>
    <s v="Beplanting"/>
    <x v="1"/>
    <s v="Redelijk"/>
    <s v="Nee"/>
    <s v="Soort"/>
    <m/>
    <m/>
    <m/>
    <n v="136015.318"/>
    <n v="453696.13000000297"/>
    <s v="465"/>
    <s v="&gt;15 jaar"/>
    <s v="Geen kabels hier. "/>
    <s v="Ja"/>
    <d v="2022-08-02T07:20:20"/>
    <s v="r.thijssen"/>
    <d v="2022-08-03T14:35:05"/>
    <s v="r.geerts@terranostra.nu"/>
    <s v="6 - 9 m"/>
    <s v="Nee"/>
    <s v="Ja"/>
    <s v="Ja"/>
    <s v="Ja"/>
    <s v="Ja"/>
    <s v="Ja"/>
    <s v="Ja"/>
    <m/>
    <s v="Talud verhindert goede verplantkluit."/>
    <s v="Nee"/>
    <m/>
    <s v="Ja"/>
  </r>
  <r>
    <n v="2196"/>
    <s v="BTZ.0282"/>
    <s v="BTZ.0282"/>
    <x v="25"/>
    <s v="Schietwilg"/>
    <m/>
    <n v="20"/>
    <n v="6"/>
    <n v="2.56"/>
    <m/>
    <m/>
    <m/>
    <s v="10 - 20"/>
    <s v="Taluud"/>
    <x v="0"/>
    <s v="Goed"/>
    <s v="Nee"/>
    <s v="Soort"/>
    <m/>
    <m/>
    <m/>
    <n v="136008.994000003"/>
    <n v="453703.63400000002"/>
    <s v="466"/>
    <s v="&gt;15 jaar"/>
    <m/>
    <s v="Ja"/>
    <d v="2022-08-02T07:20:20"/>
    <s v="r.thijssen"/>
    <d v="2022-08-05T15:16:39"/>
    <s v="r.geerts@terranostra.nu"/>
    <s v="9 -12 m"/>
    <s v="Nee"/>
    <s v="Ja"/>
    <s v="Ja"/>
    <s v="Ja"/>
    <s v="Ja"/>
    <s v="Ja"/>
    <s v="Ja"/>
    <m/>
    <s v="Talud verhindert goede verplantkluit."/>
    <s v="Nee"/>
    <m/>
    <s v="Ja"/>
  </r>
  <r>
    <n v="2197"/>
    <s v="BTZ.0283"/>
    <s v="BTZ.0283"/>
    <x v="55"/>
    <s v="Meidoorn"/>
    <m/>
    <n v="10"/>
    <n v="6"/>
    <n v="0.64"/>
    <m/>
    <m/>
    <m/>
    <s v="20 - 30"/>
    <s v="Beplanting"/>
    <x v="1"/>
    <s v="Redelijk"/>
    <s v="Nee"/>
    <s v="Soort"/>
    <m/>
    <m/>
    <m/>
    <n v="136035.15600000299"/>
    <n v="453685.70000000298"/>
    <s v="467"/>
    <s v="&gt;15 jaar"/>
    <m/>
    <s v="Ja"/>
    <d v="2022-08-02T07:20:20"/>
    <s v="r.thijssen"/>
    <d v="2022-08-04T08:25:55"/>
    <s v="r.geerts@terranostra.nu"/>
    <s v="0 - 6 m"/>
    <s v="Nee"/>
    <s v="Ja"/>
    <s v="Ja"/>
    <s v="Ja"/>
    <s v="Ja"/>
    <s v="Ja"/>
    <s v="Ja"/>
    <m/>
    <m/>
    <s v="Ja"/>
    <s v="Elektra westzijde en oostzijde voorzichtig verwijderen."/>
    <s v="Ja"/>
  </r>
  <r>
    <n v="2198"/>
    <s v="BTZ.0284"/>
    <s v="BTZ.0284"/>
    <x v="24"/>
    <s v="Canadese populier"/>
    <m/>
    <n v="92"/>
    <n v="12"/>
    <n v="54.169600000000003"/>
    <m/>
    <m/>
    <m/>
    <s v="40 - 50"/>
    <s v="Gras"/>
    <x v="0"/>
    <s v="Goed"/>
    <s v="Nee"/>
    <s v="Soort"/>
    <m/>
    <m/>
    <m/>
    <n v="136030.81700000199"/>
    <n v="453663.39400000102"/>
    <s v="468"/>
    <s v="&gt;15 jaar"/>
    <m/>
    <m/>
    <d v="2022-08-02T07:20:20"/>
    <s v="r.thijssen"/>
    <d v="2022-08-04T08:25:55"/>
    <s v="r.geerts@terranostra.nu"/>
    <s v="18 -24 m"/>
    <s v="Nee"/>
    <s v="Ja"/>
    <s v="Ja"/>
    <s v="Ja"/>
    <s v="Nee"/>
    <s v="Ja"/>
    <s v="Nee"/>
    <m/>
    <m/>
    <s v="Nee"/>
    <m/>
    <s v="Ja"/>
  </r>
  <r>
    <n v="2199"/>
    <s v="BTZ.0285"/>
    <s v="BTZ.0285"/>
    <x v="24"/>
    <s v="Canadese populier"/>
    <m/>
    <n v="90"/>
    <n v="17"/>
    <n v="51.84"/>
    <m/>
    <m/>
    <m/>
    <s v="40 - 50"/>
    <s v="Gras"/>
    <x v="1"/>
    <s v="Redelijk"/>
    <s v="Nee"/>
    <s v="Soort"/>
    <m/>
    <m/>
    <m/>
    <n v="136028.78900000101"/>
    <n v="453654.89100000297"/>
    <s v="469"/>
    <s v="&gt;15 jaar"/>
    <m/>
    <m/>
    <d v="2022-08-02T07:20:20"/>
    <s v="r.thijssen"/>
    <d v="2022-08-04T08:25:55"/>
    <s v="r.geerts@terranostra.nu"/>
    <s v="18 -24 m"/>
    <s v="Nee"/>
    <s v="Ja"/>
    <s v="Ja"/>
    <s v="Ja"/>
    <s v="Nee"/>
    <s v="Ja"/>
    <s v="Nee"/>
    <m/>
    <m/>
    <s v="Nee"/>
    <m/>
    <s v="Ja"/>
  </r>
  <r>
    <n v="2200"/>
    <s v="BTZ.0286"/>
    <s v="BTZ.0286"/>
    <x v="24"/>
    <s v="Canadese populier"/>
    <m/>
    <n v="95"/>
    <n v="14"/>
    <n v="57.76"/>
    <m/>
    <m/>
    <m/>
    <s v="60-70"/>
    <s v="Gras"/>
    <x v="0"/>
    <s v="Goed"/>
    <s v="Nee"/>
    <s v="Soort"/>
    <m/>
    <m/>
    <m/>
    <n v="136029.455000002"/>
    <n v="453648.35499999998"/>
    <s v="470"/>
    <s v="&gt;15 jaar"/>
    <m/>
    <m/>
    <d v="2022-08-02T07:20:20"/>
    <s v="r.thijssen"/>
    <d v="2022-08-04T08:25:55"/>
    <s v="r.geerts@terranostra.nu"/>
    <s v="18 -24 m"/>
    <s v="Nee"/>
    <s v="Ja"/>
    <s v="Ja"/>
    <s v="Ja"/>
    <s v="Nee"/>
    <s v="Ja"/>
    <s v="Nee"/>
    <m/>
    <m/>
    <s v="Nee"/>
    <m/>
    <s v="Ja"/>
  </r>
  <r>
    <n v="2201"/>
    <s v="BTZ.0287"/>
    <s v="BTZ.0287"/>
    <x v="56"/>
    <s v="Sierappel"/>
    <m/>
    <n v="15"/>
    <n v="4"/>
    <n v="1.44"/>
    <m/>
    <m/>
    <m/>
    <s v="10 - 20"/>
    <s v="Beplanting"/>
    <x v="1"/>
    <s v="Redelijk"/>
    <s v="Nee"/>
    <s v="Soort"/>
    <m/>
    <s v="eenzijdige kroon"/>
    <s v="klimop"/>
    <n v="136036.11300000199"/>
    <n v="453511.70100000099"/>
    <s v="471"/>
    <s v="&gt;15 jaar"/>
    <m/>
    <s v="Ja"/>
    <d v="2022-08-02T07:20:20"/>
    <s v="r.thijssen"/>
    <d v="2022-08-05T04:04:59"/>
    <s v="r.geerts@terranostra.nu"/>
    <s v="0 - 6 m"/>
    <s v="Nee"/>
    <s v="Ja"/>
    <s v="Ja"/>
    <s v="Ja"/>
    <s v="Ja"/>
    <s v="Ja"/>
    <s v="Ja"/>
    <m/>
    <m/>
    <s v="Nee"/>
    <m/>
    <s v="Ja"/>
  </r>
  <r>
    <n v="2202"/>
    <s v="BTZ.0288"/>
    <s v="BTZ.0288"/>
    <x v="48"/>
    <s v="Gewone els"/>
    <m/>
    <n v="17"/>
    <n v="4"/>
    <n v="1.8495999999999999"/>
    <m/>
    <m/>
    <m/>
    <s v="10 - 20"/>
    <s v="Beplanting"/>
    <x v="1"/>
    <s v="Matig"/>
    <s v="Nee"/>
    <m/>
    <m/>
    <s v="eenzijdige kroon"/>
    <s v="klimop en geknot"/>
    <n v="136043.91200000001"/>
    <n v="453511.00900000002"/>
    <s v="472"/>
    <s v="&gt;15 jaar"/>
    <s v="alleen na verwijdering hekwerk. Heesters."/>
    <s v="Ja"/>
    <d v="2022-08-02T07:20:20"/>
    <s v="r.thijssen"/>
    <d v="2022-08-05T04:02:58"/>
    <s v="r.geerts@terranostra.nu"/>
    <s v="0 - 6 m"/>
    <s v="Nee"/>
    <s v="Ja"/>
    <s v="Ja"/>
    <s v="Nee"/>
    <s v="Ja"/>
    <s v="Ja"/>
    <s v="Ja"/>
    <m/>
    <m/>
    <s v="Ja"/>
    <s v="Oostzijde elektra 10 kv voorzichtig verwijderen."/>
    <s v="Ja"/>
  </r>
  <r>
    <n v="2203"/>
    <s v="BTZ.0289"/>
    <s v="BTZ.0289"/>
    <x v="48"/>
    <s v="Gewone els"/>
    <m/>
    <n v="12"/>
    <n v="4"/>
    <n v="0.92159999999999997"/>
    <m/>
    <m/>
    <m/>
    <s v="10 - 20"/>
    <s v="Beplanting"/>
    <x v="1"/>
    <s v="Matig"/>
    <s v="Nee"/>
    <m/>
    <m/>
    <s v="eenzijdige kroon"/>
    <s v="geknot"/>
    <n v="136041.854000002"/>
    <n v="453512.00800000102"/>
    <s v="473"/>
    <s v="&gt;15 jaar"/>
    <s v="alleen na verwijdering hekwerk. Heesters."/>
    <s v="Ja"/>
    <d v="2022-08-02T07:20:20"/>
    <s v="r.thijssen"/>
    <d v="2022-08-05T04:01:03"/>
    <s v="r.geerts@terranostra.nu"/>
    <s v="0 - 6 m"/>
    <s v="Nee"/>
    <s v="Ja"/>
    <s v="Ja"/>
    <s v="Nee"/>
    <s v="Ja"/>
    <s v="Ja"/>
    <s v="Ja"/>
    <m/>
    <m/>
    <s v="Nee"/>
    <m/>
    <s v="Ja"/>
  </r>
  <r>
    <n v="2204"/>
    <s v="BTZ.0290"/>
    <s v="BTZ.0290"/>
    <x v="48"/>
    <s v="Gewone els"/>
    <m/>
    <n v="14"/>
    <n v="4"/>
    <n v="1.2544"/>
    <m/>
    <m/>
    <m/>
    <s v="10 - 20"/>
    <s v="Beplanting"/>
    <x v="1"/>
    <s v="Matig"/>
    <s v="Nee"/>
    <s v="Geen kluit te maken"/>
    <m/>
    <s v="eenzijdige kroon"/>
    <s v="geknot"/>
    <n v="136042.85200000199"/>
    <n v="453511.342"/>
    <s v="474"/>
    <s v="&gt;15 jaar"/>
    <s v="ten gunste van buurbomen deze laten vervallen"/>
    <s v="Ja"/>
    <d v="2022-08-02T07:20:20"/>
    <s v="r.thijssen"/>
    <d v="2022-08-05T04:01:03"/>
    <s v="r.geerts@terranostra.nu"/>
    <s v="0 - 6 m"/>
    <s v="Nee"/>
    <s v="Ja"/>
    <s v="Ja"/>
    <s v="Nee"/>
    <s v="Ja"/>
    <s v="Ja"/>
    <s v="Ja"/>
    <m/>
    <m/>
    <s v="Nee"/>
    <m/>
    <s v="Ja"/>
  </r>
  <r>
    <n v="2205"/>
    <s v="BTZ.0291"/>
    <s v="BTZ.0291"/>
    <x v="27"/>
    <s v="Witte paardenkastanje"/>
    <m/>
    <n v="14"/>
    <n v="4"/>
    <n v="1.2544"/>
    <m/>
    <m/>
    <m/>
    <s v="10 - 20"/>
    <s v="Beplanting"/>
    <x v="4"/>
    <s v="Matig"/>
    <s v="Nee"/>
    <s v="Conditie"/>
    <s v="bloedingsziekte"/>
    <s v="eenzijdige kroon"/>
    <s v="2 stammig"/>
    <n v="136049.14600000199"/>
    <n v="453510.283"/>
    <s v="475"/>
    <s v="&gt;15 jaar"/>
    <m/>
    <s v="Ja"/>
    <d v="2022-08-02T07:20:20"/>
    <s v="r.thijssen"/>
    <d v="2022-08-05T04:08:53"/>
    <s v="r.geerts@terranostra.nu"/>
    <s v="6 - 9 m"/>
    <s v="Ja"/>
    <s v="Nee"/>
    <s v="Nee"/>
    <s v="Ja"/>
    <s v="Ja"/>
    <s v="Ja"/>
    <s v="Ja"/>
    <m/>
    <m/>
    <s v="Nee"/>
    <m/>
    <s v="Ja"/>
  </r>
  <r>
    <n v="2206"/>
    <s v="BTZ.0292"/>
    <s v="BTZ.0292"/>
    <x v="57"/>
    <s v="Kronkelwilg"/>
    <m/>
    <n v="18"/>
    <n v="4"/>
    <n v="2.0735999999999999"/>
    <m/>
    <m/>
    <m/>
    <s v="10 - 20"/>
    <s v="Beplanting"/>
    <x v="4"/>
    <s v="Matig"/>
    <s v="Nee"/>
    <s v="Soortspecifiek"/>
    <m/>
    <s v="plakoksel"/>
    <s v="2 stammig"/>
    <n v="136055.56500000099"/>
    <n v="453520.07100000198"/>
    <s v="476"/>
    <s v="&gt;15 jaar"/>
    <m/>
    <m/>
    <d v="2022-08-02T07:20:20"/>
    <s v="r.thijssen"/>
    <d v="2022-08-05T14:25:58"/>
    <s v="r.geerts@terranostra.nu"/>
    <s v="6 - 9 m"/>
    <s v="Nee"/>
    <s v="Nee"/>
    <s v="Ja"/>
    <s v="Ja"/>
    <s v="Nee"/>
    <s v="Ja"/>
    <s v="Ja"/>
    <m/>
    <m/>
    <s v="Ja"/>
    <s v="Riolering rondom handhaven en volschuimen."/>
    <s v="Ja"/>
  </r>
  <r>
    <n v="2207"/>
    <s v="BTZ.0293"/>
    <s v="BTZ.0293"/>
    <x v="58"/>
    <s v="Sierappel"/>
    <m/>
    <n v="19"/>
    <n v="4"/>
    <n v="2.3104"/>
    <m/>
    <m/>
    <m/>
    <s v="20 - 30"/>
    <s v="Beplanting"/>
    <x v="1"/>
    <s v="Redelijk"/>
    <s v="Nee"/>
    <s v="Soort"/>
    <m/>
    <m/>
    <s v="klimop"/>
    <n v="136037.85600000201"/>
    <n v="453514.99900000199"/>
    <s v="477"/>
    <s v="&gt;15 jaar"/>
    <m/>
    <s v="Ja"/>
    <d v="2022-08-02T07:20:20"/>
    <s v="r.thijssen"/>
    <d v="2022-08-05T04:04:59"/>
    <s v="r.geerts@terranostra.nu"/>
    <s v="0 - 6 m"/>
    <s v="Nee"/>
    <s v="Ja"/>
    <s v="Ja"/>
    <s v="Ja"/>
    <s v="Ja"/>
    <s v="Ja"/>
    <s v="Ja"/>
    <m/>
    <m/>
    <s v="Nee"/>
    <m/>
    <s v="Ja"/>
  </r>
  <r>
    <n v="2208"/>
    <s v="BTZ.0294"/>
    <s v="BTZ.0294"/>
    <x v="27"/>
    <s v="Witte paardenkastanje"/>
    <m/>
    <n v="30"/>
    <n v="8"/>
    <n v="5.76"/>
    <m/>
    <m/>
    <m/>
    <s v="20 - 30"/>
    <s v="Beplanting"/>
    <x v="4"/>
    <s v="Matig"/>
    <s v="Nee"/>
    <m/>
    <s v="bloedingsziekte"/>
    <s v="eenzijdige kroon"/>
    <m/>
    <n v="136050.95200000299"/>
    <n v="453514.525000002"/>
    <s v="478"/>
    <s v="&gt;15 jaar"/>
    <m/>
    <m/>
    <d v="2022-08-02T07:20:20"/>
    <s v="r.thijssen"/>
    <d v="2022-08-05T04:08:29"/>
    <s v="r.geerts@terranostra.nu"/>
    <s v="9 -12 m"/>
    <s v="Ja"/>
    <s v="Nee"/>
    <s v="Nee"/>
    <s v="Ja"/>
    <s v="Ja"/>
    <s v="Ja"/>
    <s v="Ja"/>
    <m/>
    <m/>
    <s v="Nee"/>
    <m/>
    <s v="Ja"/>
  </r>
  <r>
    <n v="2209"/>
    <s v="BTZ.0295"/>
    <s v="BTZ.0295"/>
    <x v="59"/>
    <s v="Levensboom"/>
    <m/>
    <n v="11"/>
    <n v="2"/>
    <n v="0.77439999999999998"/>
    <m/>
    <m/>
    <m/>
    <s v="10 - 20"/>
    <s v="Beplanting"/>
    <x v="1"/>
    <s v="Redelijk"/>
    <s v="Nee"/>
    <s v="Soort"/>
    <m/>
    <m/>
    <m/>
    <n v="136047.36000000301"/>
    <n v="453518.459000003"/>
    <s v="479"/>
    <s v="&gt;15 jaar"/>
    <m/>
    <s v="Ja"/>
    <d v="2022-08-02T07:20:20"/>
    <s v="r.thijssen"/>
    <d v="2022-08-05T04:13:22"/>
    <s v="r.geerts@terranostra.nu"/>
    <s v="0 - 6 m"/>
    <s v="Nee"/>
    <s v="Ja"/>
    <s v="Ja"/>
    <s v="Ja"/>
    <s v="Ja"/>
    <s v="Ja"/>
    <s v="Ja"/>
    <m/>
    <m/>
    <s v="Ja"/>
    <s v="Elektra zuidzijde voorzichtig verwijderen."/>
    <s v="Ja"/>
  </r>
  <r>
    <n v="2210"/>
    <s v="BTZ.0296"/>
    <s v="BTZ.0296"/>
    <x v="60"/>
    <s v="Sierkers"/>
    <m/>
    <n v="12"/>
    <n v="2"/>
    <n v="0.92159999999999997"/>
    <m/>
    <m/>
    <m/>
    <s v="20 - 30"/>
    <s v="Beplanting"/>
    <x v="1"/>
    <s v="Redelijk"/>
    <s v="Nee"/>
    <s v="Soort"/>
    <m/>
    <m/>
    <s v="kroonschade"/>
    <n v="136044.25600000101"/>
    <n v="453520.14600000199"/>
    <s v="480"/>
    <s v="&gt;15 jaar"/>
    <s v="Mist doorgaande top"/>
    <s v="Ja"/>
    <d v="2022-08-02T07:20:20"/>
    <s v="r.thijssen"/>
    <d v="2022-08-05T04:13:53"/>
    <s v="r.geerts@terranostra.nu"/>
    <s v="0 - 6 m"/>
    <s v="Nee"/>
    <s v="Ja"/>
    <s v="Ja"/>
    <s v="Ja"/>
    <s v="Ja"/>
    <s v="Ja"/>
    <s v="Ja"/>
    <m/>
    <m/>
    <s v="Nee"/>
    <m/>
    <s v="Ja"/>
  </r>
  <r>
    <n v="1936"/>
    <s v="BTZ.0002"/>
    <s v="BTZ.0002"/>
    <x v="61"/>
    <s v="Moeraseik"/>
    <n v="1"/>
    <n v="5"/>
    <n v="2"/>
    <n v="0.14000000000000001"/>
    <s v="8 x de stamdiameter"/>
    <n v="10.39"/>
    <n v="10.25"/>
    <s v="0 - 10"/>
    <s v="Beplanting"/>
    <x v="0"/>
    <s v="Goed"/>
    <s v="Ja"/>
    <s v="recent verplant"/>
    <m/>
    <m/>
    <s v="nieuwe aanplant. scheef gereden door auto. Herstellen."/>
    <n v="135963.10700000101"/>
    <n v="453333.81300000101"/>
    <s v="206"/>
    <s v="&gt;15 jaar"/>
    <m/>
    <m/>
    <d v="2022-08-02T07:20:20"/>
    <s v="r.thijssen"/>
    <d v="2022-08-04T15:02:54"/>
    <s v="r.geerts@terranostra.nu"/>
    <s v="6 - 9 m"/>
    <s v="Ja"/>
    <s v="Ja"/>
    <s v="Ja"/>
    <s v="Ja"/>
    <s v="Ja"/>
    <s v="Ja"/>
    <s v="Ja"/>
    <m/>
    <m/>
    <s v="Nee"/>
    <m/>
    <s v="Ja"/>
  </r>
  <r>
    <n v="1937"/>
    <s v="BTZ.0003"/>
    <s v="BTZ.0003"/>
    <x v="61"/>
    <s v="Moeraseik"/>
    <n v="1"/>
    <n v="5"/>
    <n v="2"/>
    <n v="0.14000000000000001"/>
    <s v="8 x de stamdiameter"/>
    <n v="10.39"/>
    <n v="10.25"/>
    <s v="0 - 10"/>
    <s v="Beplanting"/>
    <x v="0"/>
    <s v="Goed"/>
    <s v="Ja"/>
    <s v="recent verplant"/>
    <m/>
    <m/>
    <s v="nieuwe aanplant"/>
    <n v="135980.258500002"/>
    <n v="453317.19950000203"/>
    <s v="207"/>
    <s v="&gt;15 jaar"/>
    <m/>
    <m/>
    <d v="2022-08-02T07:20:20"/>
    <s v="r.thijssen"/>
    <d v="2022-08-04T15:02:54"/>
    <s v="r.geerts@terranostra.nu"/>
    <s v="6 - 9 m"/>
    <s v="Ja"/>
    <s v="Ja"/>
    <s v="Ja"/>
    <s v="Ja"/>
    <s v="Ja"/>
    <s v="Ja"/>
    <s v="Ja"/>
    <m/>
    <m/>
    <s v="Nee"/>
    <m/>
    <s v="Ja"/>
  </r>
  <r>
    <n v="2213"/>
    <s v="BTZ.0299"/>
    <s v="BTZ.0299"/>
    <x v="62"/>
    <s v="Haagconifeer"/>
    <m/>
    <n v="30"/>
    <n v="6"/>
    <n v="5.76"/>
    <m/>
    <m/>
    <m/>
    <s v="20 - 30"/>
    <s v="Beplanting"/>
    <x v="1"/>
    <s v="Slecht"/>
    <s v="Nee"/>
    <s v="Soort"/>
    <m/>
    <m/>
    <m/>
    <n v="136017.65300000101"/>
    <n v="453533.25199999998"/>
    <s v="483"/>
    <s v="&gt;15 jaar"/>
    <m/>
    <s v="Ja"/>
    <d v="2022-08-02T07:20:20"/>
    <s v="r.thijssen"/>
    <d v="2022-08-05T04:24:15"/>
    <s v="r.geerts@terranostra.nu"/>
    <s v="9 -12 m"/>
    <s v="Nee"/>
    <s v="Ja"/>
    <s v="Ja"/>
    <s v="Ja"/>
    <s v="Ja"/>
    <s v="Ja"/>
    <s v="Ja"/>
    <m/>
    <m/>
    <s v="Nee"/>
    <m/>
    <s v="Ja"/>
  </r>
  <r>
    <n v="2214"/>
    <s v="BTZ.0300"/>
    <s v="BTZ.0300"/>
    <x v="62"/>
    <s v="Haagconifeer"/>
    <m/>
    <n v="28"/>
    <n v="6"/>
    <n v="5.0175999999999998"/>
    <m/>
    <m/>
    <m/>
    <s v="20 - 30"/>
    <s v="Beplanting"/>
    <x v="1"/>
    <s v="Slecht"/>
    <s v="Nee"/>
    <s v="Soort"/>
    <m/>
    <m/>
    <m/>
    <n v="136022.350000001"/>
    <n v="453534.058000002"/>
    <s v="484"/>
    <s v="&gt;15 jaar"/>
    <m/>
    <s v="Ja"/>
    <d v="2022-08-02T07:20:20"/>
    <s v="r.thijssen"/>
    <d v="2022-08-05T04:26:03"/>
    <s v="r.geerts@terranostra.nu"/>
    <s v="9 -12 m"/>
    <s v="Nee"/>
    <s v="Ja"/>
    <s v="Ja"/>
    <s v="Nee"/>
    <s v="Ja"/>
    <s v="Ja"/>
    <s v="Ja"/>
    <m/>
    <s v="Dicht op buurboom."/>
    <s v="Nee"/>
    <m/>
    <s v="Ja"/>
  </r>
  <r>
    <n v="2215"/>
    <s v="BTZ.0301"/>
    <s v="BTZ.0301"/>
    <x v="63"/>
    <s v="Haagbeuk"/>
    <m/>
    <n v="18"/>
    <n v="6"/>
    <n v="2.0735999999999999"/>
    <m/>
    <m/>
    <m/>
    <s v="20 - 30"/>
    <s v="Beplanting"/>
    <x v="1"/>
    <s v="Matig"/>
    <s v="Nee"/>
    <s v="Plantverband "/>
    <s v="particulier"/>
    <s v="plakoksel"/>
    <s v="klimop"/>
    <n v="136025.15600000299"/>
    <n v="453534.28000000102"/>
    <s v="485"/>
    <s v="&gt;15 jaar"/>
    <s v="particuliere tuin"/>
    <s v="Ja"/>
    <d v="2022-08-02T07:20:20"/>
    <s v="r.thijssen"/>
    <d v="2022-08-05T04:27:10"/>
    <s v="r.geerts@terranostra.nu"/>
    <s v="6 - 9 m"/>
    <s v="Ja"/>
    <s v="Ja"/>
    <s v="Ja"/>
    <s v="Nee"/>
    <s v="Ja"/>
    <s v="Ja"/>
    <s v="Ja"/>
    <m/>
    <s v="Dicht op buurboom."/>
    <s v="Nee"/>
    <m/>
    <s v="Ja"/>
  </r>
  <r>
    <n v="2216"/>
    <s v="BTZ.0302"/>
    <s v="BTZ.0302"/>
    <x v="55"/>
    <s v="Meidoorn"/>
    <m/>
    <n v="13"/>
    <n v="4"/>
    <n v="1.0815999999999999"/>
    <m/>
    <m/>
    <m/>
    <s v="20 - 30"/>
    <s v="Beplanting"/>
    <x v="1"/>
    <s v="Matig"/>
    <s v="Nee"/>
    <s v="Soort"/>
    <m/>
    <m/>
    <m/>
    <n v="136022.933000002"/>
    <n v="453532.89100000297"/>
    <s v="486"/>
    <s v="&gt;15 jaar"/>
    <m/>
    <s v="Ja"/>
    <d v="2022-08-02T07:20:20"/>
    <s v="r.thijssen"/>
    <d v="2022-08-05T04:25:52"/>
    <s v="r.geerts@terranostra.nu"/>
    <s v="0 - 6 m"/>
    <s v="Nee"/>
    <s v="Ja"/>
    <s v="Ja"/>
    <s v="Nee"/>
    <s v="Ja"/>
    <s v="Ja"/>
    <s v="Ja"/>
    <m/>
    <s v="Dicht op buurboom."/>
    <s v="Nee"/>
    <m/>
    <s v="Ja"/>
  </r>
  <r>
    <n v="2217"/>
    <s v="BTZ.0303"/>
    <s v="BTZ.0303"/>
    <x v="64"/>
    <s v="Sierkers"/>
    <m/>
    <n v="13"/>
    <n v="4"/>
    <n v="1.0815999999999999"/>
    <m/>
    <m/>
    <m/>
    <s v="20 - 30"/>
    <s v="Beplanting"/>
    <x v="1"/>
    <s v="Matig"/>
    <s v="Nee"/>
    <s v="Soort, ruimte"/>
    <m/>
    <m/>
    <m/>
    <n v="136014.48500000301"/>
    <n v="453533.36300000199"/>
    <s v="487"/>
    <s v="&gt;15 jaar"/>
    <m/>
    <s v="Ja"/>
    <d v="2022-08-02T07:20:20"/>
    <s v="r.thijssen"/>
    <d v="2022-08-05T04:23:24"/>
    <s v="r.geerts@terranostra.nu"/>
    <s v="0 - 6 m"/>
    <s v="Nee"/>
    <s v="Ja"/>
    <s v="Ja"/>
    <s v="Nee"/>
    <s v="Ja"/>
    <s v="Ja"/>
    <s v="Ja"/>
    <m/>
    <m/>
    <s v="Nee"/>
    <m/>
    <s v="Ja"/>
  </r>
  <r>
    <n v="2218"/>
    <s v="BTZ.0304"/>
    <s v="BTZ.0304"/>
    <x v="4"/>
    <s v="Gewone esdoorn"/>
    <m/>
    <n v="18"/>
    <n v="4"/>
    <n v="2.0735999999999999"/>
    <m/>
    <m/>
    <m/>
    <s v="20 - 30"/>
    <s v="Beplanting"/>
    <x v="1"/>
    <s v="Redelijk"/>
    <s v="Nee"/>
    <s v="Ruimte"/>
    <m/>
    <m/>
    <s v="particulier"/>
    <n v="136012.48400000099"/>
    <n v="453532.41800000099"/>
    <s v="488"/>
    <s v="&gt;15 jaar"/>
    <m/>
    <s v="Ja"/>
    <d v="2022-08-02T07:20:20"/>
    <s v="r.thijssen"/>
    <d v="2022-08-05T04:28:25"/>
    <s v="r.geerts@terranostra.nu"/>
    <s v="6 - 9 m"/>
    <s v="Ja"/>
    <s v="Ja"/>
    <s v="Ja"/>
    <s v="Nee"/>
    <s v="Ja"/>
    <s v="Ja"/>
    <s v="Ja"/>
    <m/>
    <s v="Zeer dicht op pand."/>
    <s v="Nee"/>
    <m/>
    <s v="Ja"/>
  </r>
  <r>
    <n v="2219"/>
    <s v="BTZ.0305"/>
    <s v="BTZ.0305"/>
    <x v="20"/>
    <s v="Lijsterbes"/>
    <m/>
    <n v="18"/>
    <n v="6"/>
    <n v="2.0735999999999999"/>
    <m/>
    <m/>
    <m/>
    <s v="30 - 40"/>
    <s v="Beplanting"/>
    <x v="4"/>
    <s v="Slecht"/>
    <s v="Nee"/>
    <s v="Soort, conditie"/>
    <m/>
    <m/>
    <m/>
    <n v="136018.34800000099"/>
    <n v="453528.5"/>
    <s v="489"/>
    <s v="&gt;15 jaar"/>
    <m/>
    <s v="Ja"/>
    <d v="2022-08-02T07:20:20"/>
    <s v="r.thijssen"/>
    <d v="2022-08-05T04:22:49"/>
    <s v="r.geerts@terranostra.nu"/>
    <s v="9 -12 m"/>
    <s v="Nee"/>
    <s v="Ja"/>
    <s v="Ja"/>
    <s v="Nee"/>
    <s v="Ja"/>
    <s v="Ja"/>
    <s v="Ja"/>
    <m/>
    <m/>
    <s v="Nee"/>
    <m/>
    <s v="Ja"/>
  </r>
  <r>
    <n v="1943"/>
    <s v="BTZ.0009"/>
    <s v="BTZ.0009"/>
    <x v="61"/>
    <s v="Moeraseik"/>
    <n v="1"/>
    <n v="5"/>
    <n v="2"/>
    <n v="0.14000000000000001"/>
    <s v="8 x de stamdiameter"/>
    <n v="10.39"/>
    <n v="10.25"/>
    <s v="0 - 10"/>
    <s v="Beplanting"/>
    <x v="0"/>
    <s v="Goed"/>
    <s v="Ja"/>
    <s v="recent verplant"/>
    <m/>
    <m/>
    <s v="nieuwe aanplant"/>
    <n v="135976.95600000001"/>
    <n v="453287.50500000297"/>
    <s v="213"/>
    <s v="&gt;15 jaar"/>
    <m/>
    <m/>
    <d v="2022-08-02T07:20:20"/>
    <s v="r.thijssen"/>
    <d v="2022-08-04T15:02:54"/>
    <s v="r.geerts@terranostra.nu"/>
    <s v="6 - 9 m"/>
    <s v="Ja"/>
    <s v="Ja"/>
    <s v="Ja"/>
    <s v="Ja"/>
    <s v="Ja"/>
    <s v="Ja"/>
    <s v="Ja"/>
    <m/>
    <m/>
    <s v="Nee"/>
    <m/>
    <s v="Ja"/>
  </r>
  <r>
    <n v="2221"/>
    <s v="BTZ.0307"/>
    <s v="BTZ.0307"/>
    <x v="58"/>
    <s v="Sierappel"/>
    <m/>
    <n v="24"/>
    <n v="6"/>
    <n v="3.6863999999999999"/>
    <m/>
    <m/>
    <m/>
    <s v="20 - 30"/>
    <s v="Beplanting"/>
    <x v="1"/>
    <s v="Matig"/>
    <s v="Nee"/>
    <s v="Soortspecifiek"/>
    <m/>
    <m/>
    <m/>
    <n v="136049.536000002"/>
    <n v="453536.136"/>
    <s v="491"/>
    <s v="&gt;15 jaar"/>
    <m/>
    <m/>
    <d v="2022-08-02T07:20:20"/>
    <s v="r.thijssen"/>
    <d v="2022-08-05T04:47:41"/>
    <s v="r.geerts@terranostra.nu"/>
    <s v="0 - 6 m"/>
    <s v="Nee"/>
    <s v="Ja"/>
    <s v="Ja"/>
    <s v="Ja"/>
    <s v="Ja"/>
    <s v="Ja"/>
    <s v="Ja"/>
    <m/>
    <m/>
    <s v="Nee"/>
    <m/>
    <s v="Ja"/>
  </r>
  <r>
    <n v="2222"/>
    <s v="BTZ.0308"/>
    <s v="BTZ.0308"/>
    <x v="55"/>
    <s v="Meidoorn"/>
    <m/>
    <n v="15"/>
    <n v="4"/>
    <n v="1.44"/>
    <m/>
    <m/>
    <m/>
    <s v="20 - 30"/>
    <s v="Beplanting"/>
    <x v="0"/>
    <s v="Goed"/>
    <s v="Nee"/>
    <s v="Soortspecifiek"/>
    <s v="Onderstandig"/>
    <m/>
    <m/>
    <n v="136049.536000002"/>
    <n v="453538.74800000002"/>
    <s v="492"/>
    <s v="&gt;15 jaar"/>
    <m/>
    <m/>
    <d v="2022-08-02T07:20:20"/>
    <s v="r.thijssen"/>
    <d v="2022-08-05T04:47:41"/>
    <s v="r.geerts@terranostra.nu"/>
    <s v="0 - 6 m"/>
    <s v="Nee"/>
    <s v="Ja"/>
    <s v="Ja"/>
    <s v="Ja"/>
    <s v="Ja"/>
    <s v="Ja"/>
    <s v="Ja"/>
    <m/>
    <m/>
    <s v="Nee"/>
    <m/>
    <s v="Ja"/>
  </r>
  <r>
    <n v="2223"/>
    <s v="BTZ.0309"/>
    <s v="BTZ.0309"/>
    <x v="4"/>
    <s v="Gewone esdoorn"/>
    <m/>
    <n v="32"/>
    <n v="8"/>
    <n v="6.5536000000000003"/>
    <m/>
    <m/>
    <m/>
    <s v="30 - 40"/>
    <s v="Beplanting"/>
    <x v="1"/>
    <s v="Redelijk"/>
    <s v="Nee"/>
    <s v="Plakoksel"/>
    <m/>
    <m/>
    <m/>
    <n v="136053.67800000301"/>
    <n v="453538.60700000101"/>
    <s v="493"/>
    <s v="&gt;15 jaar"/>
    <s v="Plakoksel op 1,6m hoogte. "/>
    <m/>
    <d v="2022-08-02T07:20:20"/>
    <s v="r.thijssen"/>
    <d v="2022-08-05T04:54:12"/>
    <s v="r.geerts@terranostra.nu"/>
    <s v="9 -12 m"/>
    <s v="Nee"/>
    <s v="Ja"/>
    <s v="Ja"/>
    <s v="Nee"/>
    <s v="Nee"/>
    <s v="Ja"/>
    <s v="Ja"/>
    <m/>
    <s v="Te dicht op buurboom."/>
    <s v="Ja"/>
    <s v="Riolering rondom handhaven en volschuimen."/>
    <s v="Ja"/>
  </r>
  <r>
    <n v="2224"/>
    <s v="BTZ.0310"/>
    <s v="BTZ.0310"/>
    <x v="48"/>
    <s v="Gewone els"/>
    <m/>
    <n v="20"/>
    <n v="8"/>
    <n v="2.56"/>
    <m/>
    <m/>
    <m/>
    <s v="20 - 30"/>
    <s v="Beplanting"/>
    <x v="1"/>
    <s v="Redelijk"/>
    <s v="Nee"/>
    <s v="Soortspecifiek"/>
    <s v="kabel hart kluit"/>
    <m/>
    <m/>
    <n v="136055.87400000199"/>
    <n v="453539.330000002"/>
    <s v="494"/>
    <s v="&gt;15 jaar"/>
    <m/>
    <m/>
    <d v="2022-08-02T07:20:20"/>
    <s v="r.thijssen"/>
    <d v="2022-08-05T04:54:12"/>
    <s v="r.geerts@terranostra.nu"/>
    <s v="9 -12 m"/>
    <s v="Nee"/>
    <s v="Ja"/>
    <s v="Ja"/>
    <s v="Nee"/>
    <s v="Nee"/>
    <s v="Ja"/>
    <s v="Ja"/>
    <m/>
    <s v="Te dicht op buurboom."/>
    <s v="Ja"/>
    <s v="Riolering westzijde voorzichtig verwijderen."/>
    <s v="Ja"/>
  </r>
  <r>
    <n v="2225"/>
    <s v="BTZ.0311"/>
    <s v="BTZ.0311"/>
    <x v="48"/>
    <s v="Gewone els"/>
    <m/>
    <n v="29"/>
    <n v="8"/>
    <n v="5.3823999999999996"/>
    <m/>
    <m/>
    <m/>
    <s v="20 - 30"/>
    <s v="Beplanting"/>
    <x v="1"/>
    <s v="Redelijk"/>
    <s v="Nee"/>
    <s v="Soortspecifiek"/>
    <s v="kabel hart kluit"/>
    <m/>
    <m/>
    <n v="136056.51300000001"/>
    <n v="453536.551000003"/>
    <s v="495"/>
    <s v="&gt;15 jaar"/>
    <m/>
    <m/>
    <d v="2022-08-02T07:20:20"/>
    <s v="r.thijssen"/>
    <d v="2022-08-05T04:54:27"/>
    <s v="r.geerts@terranostra.nu"/>
    <s v="9 -12 m"/>
    <s v="Nee"/>
    <s v="Ja"/>
    <s v="Ja"/>
    <s v="Ja"/>
    <s v="Nee"/>
    <s v="Ja"/>
    <s v="Ja"/>
    <m/>
    <m/>
    <s v="Ja"/>
    <s v="Riolering westzijde voorzichtig verwijderen."/>
    <s v="Ja"/>
  </r>
  <r>
    <n v="2226"/>
    <s v="BTZ.0312"/>
    <s v="BTZ.0312"/>
    <x v="65"/>
    <s v="Zoete sierkers"/>
    <m/>
    <n v="21"/>
    <n v="8"/>
    <n v="2.8224"/>
    <m/>
    <m/>
    <m/>
    <s v="20 - 30"/>
    <s v="Beplanting"/>
    <x v="0"/>
    <s v="Goed"/>
    <s v="Nee"/>
    <s v="Soortspecifiek"/>
    <m/>
    <m/>
    <m/>
    <n v="136041.244000003"/>
    <n v="453581.047000002"/>
    <s v="496"/>
    <s v="&gt;15 jaar"/>
    <m/>
    <m/>
    <d v="2022-08-02T07:20:20"/>
    <s v="r.thijssen"/>
    <d v="2022-08-05T14:57:19"/>
    <s v="r.geerts@terranostra.nu"/>
    <s v="0 - 6 m"/>
    <s v="Nee"/>
    <s v="Ja"/>
    <s v="Ja"/>
    <s v="Ja"/>
    <s v="Ja"/>
    <s v="Ja"/>
    <s v="Ja"/>
    <m/>
    <m/>
    <s v="Nee"/>
    <m/>
    <s v="Ja"/>
  </r>
  <r>
    <n v="2227"/>
    <s v="BTZ.0313"/>
    <s v="BTZ.0313"/>
    <x v="65"/>
    <s v="Zoete sierkers"/>
    <m/>
    <n v="26"/>
    <n v="8"/>
    <n v="4.3263999999999996"/>
    <m/>
    <m/>
    <m/>
    <s v="20 - 30"/>
    <s v="Beplanting"/>
    <x v="1"/>
    <s v="Redelijk"/>
    <s v="Nee"/>
    <s v="Soortspecifiek"/>
    <m/>
    <m/>
    <m/>
    <n v="136047.44099999999"/>
    <n v="453581.93600000098"/>
    <s v="497"/>
    <s v="&gt;15 jaar"/>
    <m/>
    <m/>
    <d v="2022-08-02T07:20:20"/>
    <s v="r.thijssen"/>
    <d v="2022-08-05T15:00:24"/>
    <s v="r.geerts@terranostra.nu"/>
    <s v="0 - 6 m"/>
    <s v="Nee"/>
    <s v="Ja"/>
    <s v="Ja"/>
    <s v="Ja"/>
    <s v="Ja"/>
    <s v="Ja"/>
    <s v="Ja"/>
    <m/>
    <m/>
    <s v="Ja"/>
    <s v="Elektra oostzijde voorzichtig verwijderen."/>
    <s v="Ja"/>
  </r>
  <r>
    <n v="2228"/>
    <s v="BTZ.0314"/>
    <s v="BTZ.0314"/>
    <x v="65"/>
    <s v="Zoete sierkers"/>
    <m/>
    <n v="23"/>
    <n v="8"/>
    <n v="3.3856000000000002"/>
    <m/>
    <m/>
    <m/>
    <s v="20 - 30"/>
    <s v="Beplanting"/>
    <x v="1"/>
    <s v="Redelijk"/>
    <s v="Nee"/>
    <s v="Soortspecifiek"/>
    <m/>
    <m/>
    <m/>
    <n v="136049.025000002"/>
    <n v="453573.09900000301"/>
    <s v="498"/>
    <s v="&gt;15 jaar"/>
    <m/>
    <m/>
    <d v="2022-08-02T07:20:20"/>
    <s v="r.thijssen"/>
    <d v="2022-08-05T14:59:57"/>
    <s v="r.geerts@terranostra.nu"/>
    <s v="0 - 6 m"/>
    <s v="Nee"/>
    <s v="Ja"/>
    <s v="Ja"/>
    <s v="Ja"/>
    <s v="Ja"/>
    <s v="Ja"/>
    <s v="Ja"/>
    <m/>
    <m/>
    <s v="Ja"/>
    <s v="Elektra zuidzijde voorzichtig verwijderen."/>
    <s v="Ja"/>
  </r>
  <r>
    <n v="2229"/>
    <s v="BTZ.0315"/>
    <s v="BTZ.0315"/>
    <x v="65"/>
    <s v="Zoete sierkers"/>
    <m/>
    <n v="24"/>
    <n v="8"/>
    <n v="3.6863999999999999"/>
    <m/>
    <m/>
    <m/>
    <s v="20 - 30"/>
    <s v="Beplanting"/>
    <x v="1"/>
    <s v="Redelijk"/>
    <s v="Nee"/>
    <s v="Soortspecifiek"/>
    <m/>
    <m/>
    <m/>
    <n v="136042.30000000101"/>
    <n v="453572.23700000002"/>
    <s v="499"/>
    <s v="&gt;15 jaar"/>
    <m/>
    <m/>
    <d v="2022-08-02T07:20:20"/>
    <s v="r.thijssen"/>
    <d v="2022-08-05T14:59:57"/>
    <s v="r.geerts@terranostra.nu"/>
    <s v="0 - 6 m"/>
    <s v="Nee"/>
    <s v="Ja"/>
    <s v="Ja"/>
    <s v="Ja"/>
    <s v="Ja"/>
    <s v="Ja"/>
    <s v="Ja"/>
    <m/>
    <m/>
    <s v="Ja"/>
    <s v="Elektra zuidzijde voorzichtig verwijderen."/>
    <s v="Ja"/>
  </r>
  <r>
    <n v="1652"/>
    <m/>
    <s v="TN_14"/>
    <x v="66"/>
    <s v="Venijnboom"/>
    <n v="1"/>
    <n v="5"/>
    <n v="2"/>
    <n v="0.14000000000000001"/>
    <s v="8 x de stamdiameter"/>
    <n v="10.39"/>
    <n v="10.25"/>
    <s v="10-20"/>
    <s v="Beplanting"/>
    <x v="0"/>
    <s v="Goed"/>
    <s v="Ja"/>
    <m/>
    <m/>
    <m/>
    <m/>
    <n v="135961.786000002"/>
    <n v="453407.205300003"/>
    <s v="701"/>
    <s v="&gt;15 jaar"/>
    <s v="Bescheiden formaat."/>
    <s v="Ja"/>
    <d v="2022-08-02T07:20:20"/>
    <s v="r.thijssen"/>
    <d v="2022-08-04T14:15:47"/>
    <s v="r.geerts@terranostra.nu"/>
    <s v="0 - 6 m"/>
    <s v="Ja"/>
    <s v="Ja"/>
    <s v="Ja"/>
    <s v="Ja"/>
    <s v="Ja"/>
    <s v="Ja"/>
    <s v="Ja"/>
    <m/>
    <m/>
    <s v="Nee"/>
    <m/>
    <s v="Ja"/>
  </r>
  <r>
    <n v="1653"/>
    <m/>
    <s v="TN_15"/>
    <x v="66"/>
    <s v="Venijnboom"/>
    <n v="1"/>
    <n v="5"/>
    <n v="2"/>
    <n v="0.14000000000000001"/>
    <s v="8 x de stamdiameter"/>
    <n v="10.39"/>
    <n v="10.25"/>
    <s v="10-20"/>
    <s v="Beplanting"/>
    <x v="0"/>
    <s v="Goed"/>
    <s v="Ja"/>
    <m/>
    <m/>
    <m/>
    <m/>
    <n v="135957.2819"/>
    <n v="453407.962500002"/>
    <s v="742"/>
    <s v="&gt;15 jaar"/>
    <s v="Bescheiden formaat."/>
    <s v="Ja"/>
    <d v="2022-08-02T07:20:20"/>
    <s v="r.thijssen"/>
    <d v="2022-08-04T14:15:47"/>
    <s v="r.geerts@terranostra.nu"/>
    <s v="0 - 6 m"/>
    <s v="Ja"/>
    <s v="Ja"/>
    <s v="Ja"/>
    <s v="Ja"/>
    <s v="Ja"/>
    <s v="Ja"/>
    <s v="Ja"/>
    <m/>
    <m/>
    <s v="Nee"/>
    <m/>
    <s v="Ja"/>
  </r>
  <r>
    <n v="2232"/>
    <s v="BTZ.0321"/>
    <s v="BTZ.0321"/>
    <x v="56"/>
    <s v="Sierappel"/>
    <m/>
    <n v="13"/>
    <n v="4"/>
    <n v="1.0815999999999999"/>
    <m/>
    <m/>
    <m/>
    <s v="30-40"/>
    <s v="Beplanting"/>
    <x v="1"/>
    <s v="Matig"/>
    <s v="Nee"/>
    <s v="Soort"/>
    <m/>
    <m/>
    <m/>
    <n v="135991.501000002"/>
    <n v="453614.38000000297"/>
    <s v="502"/>
    <s v="&gt;15 jaar"/>
    <m/>
    <s v="Ja"/>
    <d v="2022-08-02T07:20:20"/>
    <s v="r.thijssen"/>
    <d v="2022-08-05T05:17:56"/>
    <s v="r.geerts@terranostra.nu"/>
    <s v="0 - 6 m"/>
    <s v="Nee"/>
    <s v="Ja"/>
    <s v="Ja"/>
    <s v="Ja"/>
    <s v="Ja"/>
    <s v="Ja"/>
    <s v="Ja"/>
    <m/>
    <m/>
    <s v="Nee"/>
    <m/>
    <s v="Ja"/>
  </r>
  <r>
    <n v="2233"/>
    <s v="BTZ.0322"/>
    <s v="BTZ.0322"/>
    <x v="31"/>
    <s v="Italiaanse populier"/>
    <m/>
    <n v="15"/>
    <n v="2"/>
    <n v="1.44"/>
    <m/>
    <m/>
    <m/>
    <s v="10 - 20"/>
    <s v="Beplanting"/>
    <x v="0"/>
    <s v="Redelijk"/>
    <s v="Nee"/>
    <s v="Soort"/>
    <m/>
    <m/>
    <m/>
    <n v="135982.119000003"/>
    <n v="453636.30900000001"/>
    <s v="503"/>
    <s v="&gt;15 jaar"/>
    <m/>
    <s v="Ja"/>
    <d v="2022-08-02T07:20:20"/>
    <s v="r.thijssen"/>
    <d v="2022-08-04T09:33:52"/>
    <s v="r.geerts@terranostra.nu"/>
    <s v="12 -15 m"/>
    <s v="Nee"/>
    <s v="Ja"/>
    <s v="Ja"/>
    <s v="Ja"/>
    <s v="Ja"/>
    <s v="Ja"/>
    <s v="Ja"/>
    <m/>
    <m/>
    <s v="Nee"/>
    <m/>
    <s v="Ja"/>
  </r>
  <r>
    <n v="2234"/>
    <s v="BTZ.0323"/>
    <s v="BTZ.0323"/>
    <x v="31"/>
    <s v="Italiaanse populier"/>
    <m/>
    <n v="15"/>
    <n v="2"/>
    <n v="1.44"/>
    <m/>
    <m/>
    <m/>
    <s v="10 - 20"/>
    <s v="Beplanting"/>
    <x v="0"/>
    <s v="Redelijk"/>
    <s v="Nee"/>
    <s v="Soort"/>
    <m/>
    <m/>
    <m/>
    <n v="135980.20100000099"/>
    <n v="453637.17099999997"/>
    <s v="504"/>
    <s v="&gt;15 jaar"/>
    <m/>
    <s v="Ja"/>
    <d v="2022-08-02T07:20:20"/>
    <s v="r.thijssen"/>
    <d v="2022-08-04T09:33:52"/>
    <s v="r.geerts@terranostra.nu"/>
    <s v="12 -15 m"/>
    <s v="Nee"/>
    <s v="Ja"/>
    <s v="Ja"/>
    <s v="Ja"/>
    <s v="Ja"/>
    <s v="Ja"/>
    <s v="Ja"/>
    <m/>
    <m/>
    <s v="Nee"/>
    <m/>
    <s v="Ja"/>
  </r>
  <r>
    <n v="2235"/>
    <s v="BTZ.0324"/>
    <s v="BTZ.0324"/>
    <x v="4"/>
    <s v="Gewone esdoorn"/>
    <m/>
    <n v="26"/>
    <n v="8"/>
    <n v="4.3263999999999996"/>
    <m/>
    <m/>
    <m/>
    <s v="20 - 30"/>
    <s v="Beplanting"/>
    <x v="1"/>
    <s v="Redelijk"/>
    <s v="Nee"/>
    <s v="Hek"/>
    <m/>
    <m/>
    <s v="klimop overwoekerend"/>
    <n v="135969.53000000099"/>
    <n v="453629.50100000203"/>
    <s v="505"/>
    <s v="&gt;15 jaar"/>
    <s v="Kluit op 10 KV kabel"/>
    <s v="Ja"/>
    <d v="2022-08-02T07:20:20"/>
    <s v="r.thijssen"/>
    <d v="2022-08-05T05:22:30"/>
    <s v="r.geerts@terranostra.nu"/>
    <s v="9 -12 m"/>
    <s v="Ja"/>
    <s v="Ja"/>
    <s v="Ja"/>
    <s v="Ja"/>
    <s v="Nee"/>
    <s v="Ja"/>
    <s v="Ja"/>
    <m/>
    <m/>
    <s v="Nee"/>
    <m/>
    <s v="Ja"/>
  </r>
  <r>
    <n v="2236"/>
    <s v="BTZ.0325"/>
    <s v="BTZ.0325"/>
    <x v="67"/>
    <s v="Wierook ceder"/>
    <m/>
    <n v="75"/>
    <n v="8"/>
    <n v="36"/>
    <m/>
    <m/>
    <m/>
    <s v="40 - 50"/>
    <s v="Beplanting"/>
    <x v="1"/>
    <s v="Redelijk"/>
    <s v="Nee"/>
    <s v="Soort"/>
    <m/>
    <m/>
    <m/>
    <n v="135970.475000001"/>
    <n v="453623.35900000099"/>
    <s v="506"/>
    <s v="&gt;15 jaar"/>
    <s v="10 KV kabel westzijde op 1,5 m."/>
    <s v="Ja"/>
    <d v="2022-08-02T07:20:20"/>
    <s v="r.thijssen"/>
    <d v="2022-08-05T05:20:49"/>
    <s v="r.geerts@terranostra.nu"/>
    <s v="12 -15 m"/>
    <s v="Nee"/>
    <s v="Ja"/>
    <s v="Ja"/>
    <s v="Nee"/>
    <s v="Nee"/>
    <s v="Ja"/>
    <s v="Nee"/>
    <m/>
    <s v="Te dicht op buurboom."/>
    <s v="Nee"/>
    <m/>
    <s v="Ja"/>
  </r>
  <r>
    <n v="2237"/>
    <s v="BTZ.0326"/>
    <s v="BTZ.0326"/>
    <x v="62"/>
    <s v="Haagconifeer"/>
    <m/>
    <n v="15"/>
    <n v="4"/>
    <n v="1.44"/>
    <m/>
    <m/>
    <m/>
    <s v="20 - 30"/>
    <s v="Beplanting"/>
    <x v="1"/>
    <s v="Redelijk"/>
    <s v="Nee"/>
    <s v="Soort"/>
    <m/>
    <m/>
    <m/>
    <n v="135971.57800000199"/>
    <n v="453624.033"/>
    <s v="507"/>
    <s v="&gt;15 jaar"/>
    <m/>
    <s v="Ja"/>
    <d v="2022-08-02T07:20:20"/>
    <s v="r.thijssen"/>
    <d v="2022-08-05T05:21:29"/>
    <s v="r.geerts@terranostra.nu"/>
    <s v="9 -12 m"/>
    <s v="Nee"/>
    <s v="Ja"/>
    <s v="Ja"/>
    <s v="Nee"/>
    <s v="Ja"/>
    <s v="Ja"/>
    <s v="Nee"/>
    <m/>
    <s v="Te dicht op buurboom."/>
    <s v="Nee"/>
    <m/>
    <s v="Ja"/>
  </r>
  <r>
    <n v="1654"/>
    <m/>
    <s v="TN_16"/>
    <x v="66"/>
    <s v="Venijnboom"/>
    <n v="1"/>
    <n v="5"/>
    <n v="2"/>
    <n v="0.14000000000000001"/>
    <s v="8 x de stamdiameter"/>
    <n v="10.39"/>
    <n v="10.25"/>
    <s v="10-20"/>
    <s v="Beplanting"/>
    <x v="0"/>
    <s v="Goed"/>
    <s v="Ja"/>
    <m/>
    <m/>
    <m/>
    <m/>
    <n v="135958.12780000301"/>
    <n v="453408.33410000103"/>
    <s v="667"/>
    <s v="&gt;15 jaar"/>
    <s v="Bescheiden formaat."/>
    <s v="Ja"/>
    <d v="2022-08-02T07:20:20"/>
    <s v="r.thijssen"/>
    <d v="2022-08-04T14:15:47"/>
    <s v="r.geerts@terranostra.nu"/>
    <s v="0 - 6 m"/>
    <s v="Ja"/>
    <s v="Ja"/>
    <s v="Ja"/>
    <s v="Ja"/>
    <s v="Ja"/>
    <s v="Ja"/>
    <s v="Ja"/>
    <m/>
    <m/>
    <s v="Nee"/>
    <m/>
    <s v="Ja"/>
  </r>
  <r>
    <n v="2239"/>
    <s v="BTZ.0329"/>
    <s v="BTZ.0329"/>
    <x v="68"/>
    <s v="Sierkers"/>
    <m/>
    <n v="18"/>
    <n v="2"/>
    <n v="2.0735999999999999"/>
    <m/>
    <m/>
    <m/>
    <s v="30 - 40"/>
    <s v="Beplanting"/>
    <x v="0"/>
    <s v="Goed"/>
    <s v="Nee"/>
    <s v="Soort"/>
    <m/>
    <m/>
    <m/>
    <n v="135984.194000002"/>
    <n v="453591.57400000101"/>
    <s v="509"/>
    <s v="&gt;15 jaar"/>
    <m/>
    <s v="Ja"/>
    <d v="2022-08-02T07:20:20"/>
    <s v="r.thijssen"/>
    <d v="2022-08-05T05:07:37"/>
    <s v="r.geerts@terranostra.nu"/>
    <s v="0 - 6 m"/>
    <s v="Nee"/>
    <s v="Ja"/>
    <s v="Ja"/>
    <s v="Ja"/>
    <s v="Ja"/>
    <s v="Ja"/>
    <s v="Ja"/>
    <m/>
    <m/>
    <s v="Nee"/>
    <m/>
    <s v="Ja"/>
  </r>
  <r>
    <n v="2240"/>
    <s v="BTZ.0330"/>
    <s v="BTZ.0330"/>
    <x v="69"/>
    <s v="Sierappel"/>
    <m/>
    <n v="19"/>
    <n v="6"/>
    <n v="2.3104"/>
    <m/>
    <m/>
    <m/>
    <s v="30 - 40"/>
    <s v="Beplanting"/>
    <x v="4"/>
    <s v="Matig"/>
    <s v="Nee"/>
    <s v="Soort, conditie"/>
    <m/>
    <m/>
    <m/>
    <n v="135982.36000000301"/>
    <n v="453587.35000000102"/>
    <s v="510"/>
    <s v="&gt;15 jaar"/>
    <s v="Holtes met houtrot, breuksterkte stam komt op nieuwe locatie in gevaar. "/>
    <s v="Ja"/>
    <d v="2022-08-02T07:20:20"/>
    <s v="r.thijssen"/>
    <d v="2022-08-05T05:07:53"/>
    <s v="r.geerts@terranostra.nu"/>
    <s v="0 - 6 m"/>
    <s v="Nee"/>
    <s v="Nee"/>
    <s v="Ja"/>
    <s v="Ja"/>
    <s v="Ja"/>
    <s v="Ja"/>
    <s v="Ja"/>
    <m/>
    <m/>
    <s v="Nee"/>
    <m/>
    <s v="Ja"/>
  </r>
  <r>
    <m/>
    <s v="BTZ.0331"/>
    <m/>
    <x v="9"/>
    <m/>
    <m/>
    <m/>
    <m/>
    <m/>
    <m/>
    <m/>
    <m/>
    <m/>
    <m/>
    <x v="2"/>
    <m/>
    <m/>
    <m/>
    <m/>
    <m/>
    <m/>
    <n v="135975.547000002"/>
    <n v="454006.41600000102"/>
    <m/>
    <m/>
    <m/>
    <m/>
    <d v="2022-08-02T07:20:20"/>
    <s v="r.thijssen"/>
    <d v="2022-08-03T09:51:04"/>
    <s v="r.thijssen"/>
    <m/>
    <m/>
    <m/>
    <m/>
    <m/>
    <m/>
    <m/>
    <m/>
    <m/>
    <m/>
    <m/>
    <m/>
    <m/>
  </r>
  <r>
    <m/>
    <s v="BTZ.0332"/>
    <m/>
    <x v="9"/>
    <m/>
    <m/>
    <m/>
    <m/>
    <m/>
    <m/>
    <m/>
    <m/>
    <m/>
    <m/>
    <x v="2"/>
    <m/>
    <m/>
    <m/>
    <m/>
    <m/>
    <m/>
    <n v="135975.22400000301"/>
    <n v="454007.53100000299"/>
    <m/>
    <m/>
    <m/>
    <m/>
    <d v="2022-08-02T07:20:20"/>
    <s v="r.thijssen"/>
    <d v="2022-08-03T09:51:04"/>
    <s v="r.thijssen"/>
    <m/>
    <m/>
    <m/>
    <m/>
    <m/>
    <m/>
    <m/>
    <m/>
    <m/>
    <m/>
    <m/>
    <m/>
    <m/>
  </r>
  <r>
    <m/>
    <s v="BTZ.0333"/>
    <m/>
    <x v="9"/>
    <m/>
    <m/>
    <m/>
    <m/>
    <m/>
    <m/>
    <m/>
    <m/>
    <m/>
    <m/>
    <x v="2"/>
    <m/>
    <m/>
    <m/>
    <m/>
    <m/>
    <m/>
    <n v="135974.52900000301"/>
    <n v="454012.786000002"/>
    <m/>
    <m/>
    <m/>
    <m/>
    <d v="2022-08-02T07:20:20"/>
    <s v="r.thijssen"/>
    <d v="2022-08-03T09:51:04"/>
    <s v="r.thijssen"/>
    <m/>
    <m/>
    <m/>
    <m/>
    <m/>
    <m/>
    <m/>
    <m/>
    <m/>
    <m/>
    <m/>
    <m/>
    <m/>
  </r>
  <r>
    <m/>
    <s v="BTZ.0334"/>
    <m/>
    <x v="9"/>
    <m/>
    <m/>
    <m/>
    <m/>
    <m/>
    <m/>
    <m/>
    <m/>
    <m/>
    <m/>
    <x v="2"/>
    <m/>
    <m/>
    <m/>
    <m/>
    <m/>
    <m/>
    <n v="135974.52900000301"/>
    <n v="454011.47200000298"/>
    <m/>
    <m/>
    <m/>
    <m/>
    <d v="2022-08-02T07:20:20"/>
    <s v="r.thijssen"/>
    <d v="2022-08-03T09:51:04"/>
    <s v="r.thijssen"/>
    <m/>
    <m/>
    <m/>
    <m/>
    <m/>
    <m/>
    <m/>
    <m/>
    <m/>
    <m/>
    <m/>
    <m/>
    <m/>
  </r>
  <r>
    <m/>
    <s v="BTZ.0335"/>
    <m/>
    <x v="9"/>
    <m/>
    <m/>
    <m/>
    <m/>
    <m/>
    <m/>
    <m/>
    <m/>
    <m/>
    <m/>
    <x v="2"/>
    <m/>
    <m/>
    <m/>
    <m/>
    <m/>
    <m/>
    <n v="135974.64500000299"/>
    <n v="454010.390000001"/>
    <m/>
    <m/>
    <m/>
    <m/>
    <d v="2022-08-02T07:20:20"/>
    <s v="r.thijssen"/>
    <d v="2022-08-03T09:51:04"/>
    <s v="r.thijssen"/>
    <m/>
    <m/>
    <m/>
    <m/>
    <m/>
    <m/>
    <m/>
    <m/>
    <m/>
    <m/>
    <m/>
    <m/>
    <m/>
  </r>
  <r>
    <m/>
    <s v="BTZ.0336"/>
    <m/>
    <x v="9"/>
    <m/>
    <m/>
    <m/>
    <m/>
    <m/>
    <m/>
    <m/>
    <m/>
    <m/>
    <m/>
    <x v="2"/>
    <m/>
    <m/>
    <m/>
    <m/>
    <m/>
    <m/>
    <n v="135974.87700000001"/>
    <n v="454009.50100000203"/>
    <m/>
    <m/>
    <m/>
    <m/>
    <d v="2022-08-02T07:20:20"/>
    <s v="r.thijssen"/>
    <d v="2022-08-03T09:51:04"/>
    <s v="r.thijssen"/>
    <m/>
    <m/>
    <m/>
    <m/>
    <m/>
    <m/>
    <m/>
    <m/>
    <m/>
    <m/>
    <m/>
    <m/>
    <m/>
  </r>
  <r>
    <m/>
    <s v="BTZ.0337"/>
    <m/>
    <x v="9"/>
    <m/>
    <m/>
    <m/>
    <m/>
    <m/>
    <m/>
    <m/>
    <m/>
    <m/>
    <m/>
    <x v="2"/>
    <m/>
    <m/>
    <m/>
    <m/>
    <m/>
    <m/>
    <n v="135975.07"/>
    <n v="454008.69000000099"/>
    <m/>
    <m/>
    <m/>
    <m/>
    <d v="2022-08-02T07:20:20"/>
    <s v="r.thijssen"/>
    <d v="2022-08-03T09:51:04"/>
    <s v="r.thijssen"/>
    <m/>
    <m/>
    <m/>
    <m/>
    <m/>
    <m/>
    <m/>
    <m/>
    <m/>
    <m/>
    <m/>
    <m/>
    <m/>
  </r>
  <r>
    <m/>
    <s v="BTZ.0338"/>
    <m/>
    <x v="9"/>
    <m/>
    <m/>
    <m/>
    <m/>
    <m/>
    <m/>
    <m/>
    <m/>
    <m/>
    <m/>
    <x v="2"/>
    <m/>
    <m/>
    <m/>
    <m/>
    <m/>
    <m/>
    <n v="135974.45100000099"/>
    <n v="454013.636"/>
    <m/>
    <m/>
    <m/>
    <m/>
    <d v="2022-08-02T07:20:20"/>
    <s v="r.thijssen"/>
    <d v="2022-08-03T09:51:04"/>
    <s v="r.thijssen"/>
    <m/>
    <m/>
    <m/>
    <m/>
    <m/>
    <m/>
    <m/>
    <m/>
    <m/>
    <m/>
    <m/>
    <m/>
    <m/>
  </r>
  <r>
    <m/>
    <s v="BTZ.0339"/>
    <m/>
    <x v="9"/>
    <m/>
    <m/>
    <m/>
    <m/>
    <m/>
    <m/>
    <m/>
    <m/>
    <m/>
    <m/>
    <x v="2"/>
    <m/>
    <m/>
    <m/>
    <m/>
    <m/>
    <m/>
    <n v="135974.45100000099"/>
    <n v="454014.29300000099"/>
    <m/>
    <m/>
    <m/>
    <m/>
    <d v="2022-08-02T07:20:20"/>
    <s v="r.thijssen"/>
    <d v="2022-08-03T09:51:04"/>
    <s v="r.thijssen"/>
    <m/>
    <m/>
    <m/>
    <m/>
    <m/>
    <m/>
    <m/>
    <m/>
    <m/>
    <m/>
    <m/>
    <m/>
    <m/>
  </r>
  <r>
    <m/>
    <s v="BTZ.0340"/>
    <m/>
    <x v="9"/>
    <m/>
    <m/>
    <m/>
    <m/>
    <m/>
    <m/>
    <m/>
    <m/>
    <m/>
    <m/>
    <x v="2"/>
    <m/>
    <m/>
    <m/>
    <m/>
    <m/>
    <m/>
    <n v="135974.490000002"/>
    <n v="454015.33600000298"/>
    <m/>
    <m/>
    <m/>
    <m/>
    <d v="2022-08-02T07:20:20"/>
    <s v="r.thijssen"/>
    <d v="2022-08-03T09:51:04"/>
    <s v="r.thijssen"/>
    <m/>
    <m/>
    <m/>
    <m/>
    <m/>
    <m/>
    <m/>
    <m/>
    <m/>
    <m/>
    <m/>
    <m/>
    <m/>
  </r>
  <r>
    <m/>
    <s v="BTZ.0341"/>
    <m/>
    <x v="9"/>
    <m/>
    <m/>
    <m/>
    <m/>
    <m/>
    <m/>
    <m/>
    <m/>
    <m/>
    <m/>
    <x v="2"/>
    <m/>
    <m/>
    <m/>
    <m/>
    <m/>
    <m/>
    <n v="135974.413000003"/>
    <n v="454016.41800000099"/>
    <m/>
    <m/>
    <m/>
    <m/>
    <d v="2022-08-02T07:20:20"/>
    <s v="r.thijssen"/>
    <d v="2022-08-03T09:51:04"/>
    <s v="r.thijssen"/>
    <m/>
    <m/>
    <m/>
    <m/>
    <m/>
    <m/>
    <m/>
    <m/>
    <m/>
    <m/>
    <m/>
    <m/>
    <m/>
  </r>
  <r>
    <m/>
    <s v="BTZ.0342"/>
    <m/>
    <x v="9"/>
    <m/>
    <m/>
    <m/>
    <m/>
    <m/>
    <m/>
    <m/>
    <m/>
    <m/>
    <m/>
    <x v="2"/>
    <m/>
    <m/>
    <m/>
    <m/>
    <m/>
    <m/>
    <n v="135974.17400000201"/>
    <n v="454016.96100000298"/>
    <m/>
    <m/>
    <m/>
    <m/>
    <d v="2022-08-02T07:20:20"/>
    <s v="r.thijssen"/>
    <d v="2022-08-03T09:51:04"/>
    <s v="r.thijssen"/>
    <m/>
    <m/>
    <m/>
    <m/>
    <m/>
    <m/>
    <m/>
    <m/>
    <m/>
    <m/>
    <m/>
    <m/>
    <m/>
  </r>
  <r>
    <m/>
    <s v="BTZ.0343"/>
    <m/>
    <x v="9"/>
    <m/>
    <m/>
    <m/>
    <m/>
    <m/>
    <m/>
    <m/>
    <m/>
    <m/>
    <m/>
    <x v="2"/>
    <m/>
    <m/>
    <m/>
    <m/>
    <m/>
    <m/>
    <n v="135972.41899999999"/>
    <n v="454026.61000000301"/>
    <m/>
    <m/>
    <m/>
    <m/>
    <d v="2022-08-02T07:20:20"/>
    <s v="r.thijssen"/>
    <d v="2022-08-03T09:51:04"/>
    <s v="r.thijssen"/>
    <m/>
    <m/>
    <m/>
    <m/>
    <m/>
    <m/>
    <m/>
    <m/>
    <m/>
    <m/>
    <m/>
    <m/>
    <m/>
  </r>
  <r>
    <m/>
    <s v="BTZ.0344"/>
    <m/>
    <x v="9"/>
    <m/>
    <m/>
    <m/>
    <m/>
    <m/>
    <m/>
    <m/>
    <m/>
    <m/>
    <m/>
    <x v="2"/>
    <m/>
    <m/>
    <m/>
    <m/>
    <m/>
    <m/>
    <n v="135972.41899999999"/>
    <n v="454025.88300000102"/>
    <m/>
    <m/>
    <m/>
    <m/>
    <d v="2022-08-02T07:20:20"/>
    <s v="r.thijssen"/>
    <d v="2022-08-03T09:51:04"/>
    <s v="r.thijssen"/>
    <m/>
    <m/>
    <m/>
    <m/>
    <m/>
    <m/>
    <m/>
    <m/>
    <m/>
    <m/>
    <m/>
    <m/>
    <m/>
  </r>
  <r>
    <m/>
    <s v="BTZ.0345"/>
    <m/>
    <x v="9"/>
    <m/>
    <m/>
    <m/>
    <m/>
    <m/>
    <m/>
    <m/>
    <m/>
    <m/>
    <m/>
    <x v="2"/>
    <m/>
    <m/>
    <m/>
    <m/>
    <m/>
    <m/>
    <n v="135972.49500000101"/>
    <n v="454024.93100000202"/>
    <m/>
    <m/>
    <m/>
    <m/>
    <d v="2022-08-02T07:20:20"/>
    <s v="r.thijssen"/>
    <d v="2022-08-03T09:51:04"/>
    <s v="r.thijssen"/>
    <m/>
    <m/>
    <m/>
    <m/>
    <m/>
    <m/>
    <m/>
    <m/>
    <m/>
    <m/>
    <m/>
    <m/>
    <m/>
  </r>
  <r>
    <m/>
    <s v="BTZ.0346"/>
    <m/>
    <x v="9"/>
    <m/>
    <m/>
    <m/>
    <m/>
    <m/>
    <m/>
    <m/>
    <m/>
    <m/>
    <m/>
    <x v="2"/>
    <m/>
    <m/>
    <m/>
    <m/>
    <m/>
    <m/>
    <n v="135972.69500000001"/>
    <n v="454023.92800000298"/>
    <m/>
    <m/>
    <m/>
    <m/>
    <d v="2022-08-02T07:20:20"/>
    <s v="r.thijssen"/>
    <d v="2022-08-03T09:51:04"/>
    <s v="r.thijssen"/>
    <m/>
    <m/>
    <m/>
    <m/>
    <m/>
    <m/>
    <m/>
    <m/>
    <m/>
    <m/>
    <m/>
    <m/>
    <m/>
  </r>
  <r>
    <m/>
    <s v="BTZ.0347"/>
    <m/>
    <x v="9"/>
    <m/>
    <m/>
    <m/>
    <m/>
    <m/>
    <m/>
    <m/>
    <m/>
    <m/>
    <m/>
    <x v="2"/>
    <m/>
    <m/>
    <m/>
    <m/>
    <m/>
    <m/>
    <n v="135972.77000000299"/>
    <n v="454022.97600000002"/>
    <m/>
    <m/>
    <m/>
    <m/>
    <d v="2022-08-02T07:20:20"/>
    <s v="r.thijssen"/>
    <d v="2022-08-03T09:51:04"/>
    <s v="r.thijssen"/>
    <m/>
    <m/>
    <m/>
    <m/>
    <m/>
    <m/>
    <m/>
    <m/>
    <m/>
    <m/>
    <m/>
    <m/>
    <m/>
  </r>
  <r>
    <m/>
    <s v="BTZ.0348"/>
    <m/>
    <x v="9"/>
    <m/>
    <m/>
    <m/>
    <m/>
    <m/>
    <m/>
    <m/>
    <m/>
    <m/>
    <m/>
    <x v="2"/>
    <m/>
    <m/>
    <m/>
    <m/>
    <m/>
    <m/>
    <n v="135973.171"/>
    <n v="454022.09900000301"/>
    <m/>
    <m/>
    <m/>
    <m/>
    <d v="2022-08-02T07:20:20"/>
    <s v="r.thijssen"/>
    <d v="2022-08-03T09:51:04"/>
    <s v="r.thijssen"/>
    <m/>
    <m/>
    <m/>
    <m/>
    <m/>
    <m/>
    <m/>
    <m/>
    <m/>
    <m/>
    <m/>
    <m/>
    <m/>
  </r>
  <r>
    <m/>
    <s v="BTZ.0349"/>
    <m/>
    <x v="9"/>
    <m/>
    <m/>
    <m/>
    <m/>
    <m/>
    <m/>
    <m/>
    <m/>
    <m/>
    <m/>
    <x v="2"/>
    <m/>
    <m/>
    <m/>
    <m/>
    <m/>
    <m/>
    <n v="135973.34700000301"/>
    <n v="454021.17099999997"/>
    <m/>
    <m/>
    <m/>
    <m/>
    <d v="2022-08-02T07:20:20"/>
    <s v="r.thijssen"/>
    <d v="2022-08-03T09:51:04"/>
    <s v="r.thijssen"/>
    <m/>
    <m/>
    <m/>
    <m/>
    <m/>
    <m/>
    <m/>
    <m/>
    <m/>
    <m/>
    <m/>
    <m/>
    <m/>
  </r>
  <r>
    <m/>
    <s v="BTZ.0350"/>
    <m/>
    <x v="9"/>
    <m/>
    <m/>
    <m/>
    <m/>
    <m/>
    <m/>
    <m/>
    <m/>
    <m/>
    <m/>
    <x v="2"/>
    <m/>
    <m/>
    <m/>
    <m/>
    <m/>
    <m/>
    <n v="135973.37200000099"/>
    <n v="454020.194000002"/>
    <m/>
    <m/>
    <m/>
    <m/>
    <d v="2022-08-02T07:20:20"/>
    <s v="r.thijssen"/>
    <d v="2022-08-03T09:51:04"/>
    <s v="r.thijssen"/>
    <m/>
    <m/>
    <m/>
    <m/>
    <m/>
    <m/>
    <m/>
    <m/>
    <m/>
    <m/>
    <m/>
    <m/>
    <m/>
  </r>
  <r>
    <m/>
    <s v="BTZ.0351"/>
    <m/>
    <x v="9"/>
    <m/>
    <m/>
    <m/>
    <m/>
    <m/>
    <m/>
    <m/>
    <m/>
    <m/>
    <m/>
    <x v="2"/>
    <m/>
    <m/>
    <m/>
    <m/>
    <m/>
    <m/>
    <n v="135973.397"/>
    <n v="454019.41700000298"/>
    <m/>
    <m/>
    <m/>
    <m/>
    <d v="2022-08-02T07:20:20"/>
    <s v="r.thijssen"/>
    <d v="2022-08-03T09:51:04"/>
    <s v="r.thijssen"/>
    <m/>
    <m/>
    <m/>
    <m/>
    <m/>
    <m/>
    <m/>
    <m/>
    <m/>
    <m/>
    <m/>
    <m/>
    <m/>
  </r>
  <r>
    <m/>
    <s v="BTZ.0352"/>
    <m/>
    <x v="9"/>
    <m/>
    <m/>
    <m/>
    <m/>
    <m/>
    <m/>
    <m/>
    <m/>
    <m/>
    <m/>
    <x v="2"/>
    <m/>
    <m/>
    <m/>
    <m/>
    <m/>
    <m/>
    <n v="135957.62200000099"/>
    <n v="454004.411000002"/>
    <m/>
    <m/>
    <m/>
    <m/>
    <d v="2022-08-02T07:20:20"/>
    <s v="r.thijssen"/>
    <d v="2022-08-03T09:51:04"/>
    <s v="r.thijssen"/>
    <m/>
    <m/>
    <m/>
    <m/>
    <m/>
    <m/>
    <m/>
    <m/>
    <m/>
    <m/>
    <m/>
    <m/>
    <m/>
  </r>
  <r>
    <m/>
    <s v="BTZ.0353"/>
    <m/>
    <x v="9"/>
    <m/>
    <m/>
    <m/>
    <m/>
    <m/>
    <m/>
    <m/>
    <m/>
    <m/>
    <m/>
    <x v="2"/>
    <m/>
    <m/>
    <m/>
    <m/>
    <m/>
    <m/>
    <n v="135956.51900000099"/>
    <n v="454008.99700000102"/>
    <m/>
    <m/>
    <m/>
    <m/>
    <d v="2022-08-02T07:20:20"/>
    <s v="r.thijssen"/>
    <d v="2022-08-03T09:51:04"/>
    <s v="r.thijssen"/>
    <m/>
    <m/>
    <m/>
    <m/>
    <m/>
    <m/>
    <m/>
    <m/>
    <m/>
    <m/>
    <m/>
    <m/>
    <m/>
  </r>
  <r>
    <m/>
    <s v="BTZ.0354"/>
    <m/>
    <x v="9"/>
    <m/>
    <m/>
    <m/>
    <m/>
    <m/>
    <m/>
    <m/>
    <m/>
    <m/>
    <m/>
    <x v="2"/>
    <m/>
    <m/>
    <m/>
    <m/>
    <m/>
    <m/>
    <n v="135971.54399999999"/>
    <n v="454032.76900000102"/>
    <m/>
    <m/>
    <m/>
    <m/>
    <d v="2022-08-02T07:20:20"/>
    <s v="r.thijssen"/>
    <d v="2022-08-03T09:51:04"/>
    <s v="r.thijssen"/>
    <m/>
    <m/>
    <m/>
    <m/>
    <m/>
    <m/>
    <m/>
    <m/>
    <m/>
    <m/>
    <m/>
    <m/>
    <m/>
  </r>
  <r>
    <m/>
    <s v="BTZ.0355"/>
    <m/>
    <x v="9"/>
    <m/>
    <m/>
    <m/>
    <m/>
    <m/>
    <m/>
    <m/>
    <m/>
    <m/>
    <m/>
    <x v="2"/>
    <m/>
    <m/>
    <m/>
    <m/>
    <m/>
    <m/>
    <n v="135971.579"/>
    <n v="454031.650000002"/>
    <m/>
    <m/>
    <m/>
    <m/>
    <d v="2022-08-02T07:20:20"/>
    <s v="r.thijssen"/>
    <d v="2022-08-03T09:51:04"/>
    <s v="r.thijssen"/>
    <m/>
    <m/>
    <m/>
    <m/>
    <m/>
    <m/>
    <m/>
    <m/>
    <m/>
    <m/>
    <m/>
    <m/>
    <m/>
  </r>
  <r>
    <m/>
    <s v="BTZ.0356"/>
    <m/>
    <x v="9"/>
    <m/>
    <m/>
    <m/>
    <m/>
    <m/>
    <m/>
    <m/>
    <m/>
    <m/>
    <m/>
    <x v="2"/>
    <m/>
    <m/>
    <m/>
    <m/>
    <m/>
    <m/>
    <n v="135971.84100000199"/>
    <n v="454030.68800000101"/>
    <m/>
    <m/>
    <m/>
    <m/>
    <d v="2022-08-02T07:20:20"/>
    <s v="r.thijssen"/>
    <d v="2022-08-03T09:51:04"/>
    <s v="r.thijssen"/>
    <m/>
    <m/>
    <m/>
    <m/>
    <m/>
    <m/>
    <m/>
    <m/>
    <m/>
    <m/>
    <m/>
    <m/>
    <m/>
  </r>
  <r>
    <m/>
    <s v="BTZ.0357"/>
    <m/>
    <x v="9"/>
    <m/>
    <m/>
    <m/>
    <m/>
    <m/>
    <m/>
    <m/>
    <m/>
    <m/>
    <m/>
    <x v="2"/>
    <m/>
    <m/>
    <m/>
    <m/>
    <m/>
    <m/>
    <n v="135972.016000003"/>
    <n v="454029.79599999997"/>
    <m/>
    <m/>
    <m/>
    <m/>
    <d v="2022-08-02T07:20:20"/>
    <s v="r.thijssen"/>
    <d v="2022-08-03T09:51:04"/>
    <s v="r.thijssen"/>
    <m/>
    <m/>
    <m/>
    <m/>
    <m/>
    <m/>
    <m/>
    <m/>
    <m/>
    <m/>
    <m/>
    <m/>
    <m/>
  </r>
  <r>
    <m/>
    <s v="BTZ.0358"/>
    <m/>
    <x v="9"/>
    <m/>
    <m/>
    <m/>
    <m/>
    <m/>
    <m/>
    <m/>
    <m/>
    <m/>
    <m/>
    <x v="2"/>
    <m/>
    <m/>
    <m/>
    <m/>
    <m/>
    <m/>
    <n v="135971.911000002"/>
    <n v="454028.69500000001"/>
    <m/>
    <m/>
    <m/>
    <m/>
    <d v="2022-08-02T07:20:20"/>
    <s v="r.thijssen"/>
    <d v="2022-08-03T09:51:04"/>
    <s v="r.thijssen"/>
    <m/>
    <m/>
    <m/>
    <m/>
    <m/>
    <m/>
    <m/>
    <m/>
    <m/>
    <m/>
    <m/>
    <m/>
    <m/>
  </r>
  <r>
    <m/>
    <s v="BTZ.0359"/>
    <m/>
    <x v="9"/>
    <m/>
    <m/>
    <m/>
    <m/>
    <m/>
    <m/>
    <m/>
    <m/>
    <m/>
    <m/>
    <x v="2"/>
    <m/>
    <m/>
    <m/>
    <m/>
    <m/>
    <m/>
    <n v="135972.104000002"/>
    <n v="454027.83800000302"/>
    <m/>
    <m/>
    <m/>
    <m/>
    <d v="2022-08-02T07:20:20"/>
    <s v="r.thijssen"/>
    <d v="2022-08-03T09:51:04"/>
    <s v="r.thijssen"/>
    <m/>
    <m/>
    <m/>
    <m/>
    <m/>
    <m/>
    <m/>
    <m/>
    <m/>
    <m/>
    <m/>
    <m/>
    <m/>
  </r>
  <r>
    <m/>
    <s v="BTZ.0360"/>
    <m/>
    <x v="9"/>
    <m/>
    <m/>
    <m/>
    <m/>
    <m/>
    <m/>
    <m/>
    <m/>
    <m/>
    <m/>
    <x v="2"/>
    <m/>
    <m/>
    <m/>
    <m/>
    <m/>
    <m/>
    <n v="135970.32400000101"/>
    <n v="454040.59300000197"/>
    <m/>
    <m/>
    <m/>
    <m/>
    <d v="2022-08-02T07:20:20"/>
    <s v="r.thijssen"/>
    <d v="2022-08-03T09:51:04"/>
    <s v="r.thijssen"/>
    <m/>
    <m/>
    <m/>
    <m/>
    <m/>
    <m/>
    <m/>
    <m/>
    <m/>
    <m/>
    <m/>
    <m/>
    <m/>
  </r>
  <r>
    <m/>
    <s v="BTZ.0361"/>
    <m/>
    <x v="9"/>
    <m/>
    <m/>
    <m/>
    <m/>
    <m/>
    <m/>
    <m/>
    <m/>
    <m/>
    <m/>
    <x v="2"/>
    <m/>
    <m/>
    <m/>
    <m/>
    <m/>
    <m/>
    <n v="135970.376000002"/>
    <n v="454039.71800000197"/>
    <m/>
    <m/>
    <m/>
    <m/>
    <d v="2022-08-02T07:20:20"/>
    <s v="r.thijssen"/>
    <d v="2022-08-03T09:51:04"/>
    <s v="r.thijssen"/>
    <m/>
    <m/>
    <m/>
    <m/>
    <m/>
    <m/>
    <m/>
    <m/>
    <m/>
    <m/>
    <m/>
    <m/>
    <m/>
  </r>
  <r>
    <m/>
    <s v="BTZ.0362"/>
    <m/>
    <x v="9"/>
    <m/>
    <m/>
    <m/>
    <m/>
    <m/>
    <m/>
    <m/>
    <m/>
    <m/>
    <m/>
    <x v="2"/>
    <m/>
    <m/>
    <m/>
    <m/>
    <m/>
    <m/>
    <n v="135971.53000000099"/>
    <n v="454033.86100000102"/>
    <m/>
    <m/>
    <m/>
    <m/>
    <d v="2022-08-02T07:20:20"/>
    <s v="r.thijssen"/>
    <d v="2022-08-03T09:51:04"/>
    <s v="r.thijssen"/>
    <m/>
    <m/>
    <m/>
    <m/>
    <m/>
    <m/>
    <m/>
    <m/>
    <m/>
    <m/>
    <m/>
    <m/>
    <m/>
  </r>
  <r>
    <m/>
    <s v="BTZ.0363"/>
    <m/>
    <x v="9"/>
    <m/>
    <m/>
    <m/>
    <m/>
    <m/>
    <m/>
    <m/>
    <m/>
    <m/>
    <m/>
    <x v="2"/>
    <m/>
    <m/>
    <m/>
    <m/>
    <m/>
    <m/>
    <n v="135971.51300000001"/>
    <n v="454035.06800000003"/>
    <m/>
    <m/>
    <m/>
    <m/>
    <d v="2022-08-02T07:20:20"/>
    <s v="r.thijssen"/>
    <d v="2022-08-03T09:51:04"/>
    <s v="r.thijssen"/>
    <m/>
    <m/>
    <m/>
    <m/>
    <m/>
    <m/>
    <m/>
    <m/>
    <m/>
    <m/>
    <m/>
    <m/>
    <m/>
  </r>
  <r>
    <m/>
    <s v="BTZ.0364"/>
    <m/>
    <x v="9"/>
    <m/>
    <m/>
    <m/>
    <m/>
    <m/>
    <m/>
    <m/>
    <m/>
    <m/>
    <m/>
    <x v="2"/>
    <m/>
    <m/>
    <m/>
    <m/>
    <m/>
    <m/>
    <n v="135970.69099999999"/>
    <n v="454038.75700000301"/>
    <m/>
    <m/>
    <m/>
    <m/>
    <d v="2022-08-02T07:20:20"/>
    <s v="r.thijssen"/>
    <d v="2022-08-03T09:51:04"/>
    <s v="r.thijssen"/>
    <m/>
    <m/>
    <m/>
    <m/>
    <m/>
    <m/>
    <m/>
    <m/>
    <m/>
    <m/>
    <m/>
    <m/>
    <m/>
  </r>
  <r>
    <m/>
    <s v="BTZ.0365"/>
    <m/>
    <x v="9"/>
    <m/>
    <m/>
    <m/>
    <m/>
    <m/>
    <m/>
    <m/>
    <m/>
    <m/>
    <m/>
    <x v="2"/>
    <m/>
    <m/>
    <m/>
    <m/>
    <m/>
    <m/>
    <n v="135970.901000001"/>
    <n v="454037.55000000098"/>
    <m/>
    <m/>
    <m/>
    <m/>
    <d v="2022-08-02T07:20:20"/>
    <s v="r.thijssen"/>
    <d v="2022-08-03T09:51:04"/>
    <s v="r.thijssen"/>
    <m/>
    <m/>
    <m/>
    <m/>
    <m/>
    <m/>
    <m/>
    <m/>
    <m/>
    <m/>
    <m/>
    <m/>
    <m/>
  </r>
  <r>
    <m/>
    <s v="BTZ.0366"/>
    <m/>
    <x v="9"/>
    <m/>
    <m/>
    <m/>
    <m/>
    <m/>
    <m/>
    <m/>
    <m/>
    <m/>
    <m/>
    <x v="2"/>
    <m/>
    <m/>
    <m/>
    <m/>
    <m/>
    <m/>
    <n v="135971.02300000199"/>
    <n v="454036.29100000102"/>
    <m/>
    <m/>
    <m/>
    <m/>
    <d v="2022-08-02T07:20:20"/>
    <s v="r.thijssen"/>
    <d v="2022-08-03T09:51:04"/>
    <s v="r.thijssen"/>
    <m/>
    <m/>
    <m/>
    <m/>
    <m/>
    <m/>
    <m/>
    <m/>
    <m/>
    <m/>
    <m/>
    <m/>
    <m/>
  </r>
  <r>
    <m/>
    <s v="BTZ.0369"/>
    <m/>
    <x v="9"/>
    <m/>
    <m/>
    <m/>
    <m/>
    <m/>
    <m/>
    <m/>
    <m/>
    <m/>
    <m/>
    <x v="2"/>
    <m/>
    <m/>
    <m/>
    <m/>
    <m/>
    <m/>
    <n v="135970.04399999999"/>
    <n v="454041.57200000098"/>
    <m/>
    <m/>
    <m/>
    <m/>
    <d v="2022-08-02T07:20:20"/>
    <s v="r.thijssen"/>
    <d v="2022-08-03T09:51:04"/>
    <s v="r.thijssen"/>
    <m/>
    <m/>
    <m/>
    <m/>
    <m/>
    <m/>
    <m/>
    <m/>
    <m/>
    <m/>
    <m/>
    <m/>
    <m/>
  </r>
  <r>
    <m/>
    <s v="BTZ.0370"/>
    <m/>
    <x v="9"/>
    <m/>
    <m/>
    <m/>
    <m/>
    <m/>
    <m/>
    <m/>
    <m/>
    <m/>
    <m/>
    <x v="2"/>
    <m/>
    <m/>
    <m/>
    <m/>
    <m/>
    <m/>
    <n v="135953.48500000301"/>
    <n v="454159.87400000199"/>
    <m/>
    <m/>
    <m/>
    <m/>
    <d v="2022-08-02T07:20:20"/>
    <s v="r.thijssen"/>
    <d v="2022-08-03T09:51:04"/>
    <s v="r.thijssen"/>
    <m/>
    <m/>
    <m/>
    <m/>
    <m/>
    <m/>
    <m/>
    <m/>
    <m/>
    <m/>
    <m/>
    <m/>
    <m/>
  </r>
  <r>
    <m/>
    <s v="BTZ.0371"/>
    <m/>
    <x v="9"/>
    <m/>
    <m/>
    <m/>
    <m/>
    <m/>
    <m/>
    <m/>
    <m/>
    <m/>
    <m/>
    <x v="2"/>
    <m/>
    <m/>
    <m/>
    <m/>
    <m/>
    <m/>
    <n v="135953.30499999999"/>
    <n v="454185.80200000101"/>
    <m/>
    <m/>
    <m/>
    <s v="Ja"/>
    <d v="2022-08-02T07:20:20"/>
    <s v="r.thijssen"/>
    <d v="2022-08-03T09:51:04"/>
    <s v="r.thijssen"/>
    <m/>
    <m/>
    <m/>
    <m/>
    <m/>
    <m/>
    <m/>
    <m/>
    <m/>
    <m/>
    <m/>
    <m/>
    <m/>
  </r>
  <r>
    <m/>
    <s v="BTZ.0372"/>
    <m/>
    <x v="9"/>
    <m/>
    <m/>
    <m/>
    <m/>
    <m/>
    <m/>
    <m/>
    <m/>
    <m/>
    <m/>
    <x v="2"/>
    <m/>
    <m/>
    <m/>
    <m/>
    <m/>
    <m/>
    <n v="135958.084000003"/>
    <n v="454176.88700000203"/>
    <m/>
    <m/>
    <m/>
    <m/>
    <d v="2022-08-02T07:20:20"/>
    <s v="r.thijssen"/>
    <d v="2022-08-03T09:51:04"/>
    <s v="r.thijssen"/>
    <m/>
    <m/>
    <m/>
    <m/>
    <m/>
    <m/>
    <m/>
    <m/>
    <m/>
    <m/>
    <m/>
    <m/>
    <m/>
  </r>
  <r>
    <n v="1655"/>
    <m/>
    <s v="TN_17"/>
    <x v="66"/>
    <s v="Venijnboom"/>
    <n v="1"/>
    <n v="5"/>
    <n v="2"/>
    <n v="0.14000000000000001"/>
    <s v="8 x de stamdiameter"/>
    <n v="10.39"/>
    <n v="10.25"/>
    <s v="10-20"/>
    <s v="Beplanting"/>
    <x v="0"/>
    <s v="Goed"/>
    <s v="Ja"/>
    <m/>
    <m/>
    <m/>
    <m/>
    <n v="135956.95760000101"/>
    <n v="453408.69140000298"/>
    <s v="729"/>
    <s v="&gt;15 jaar"/>
    <s v="Bescheiden formaat."/>
    <s v="Ja"/>
    <d v="2022-08-02T07:20:20"/>
    <s v="r.thijssen"/>
    <d v="2022-08-04T14:15:47"/>
    <s v="r.geerts@terranostra.nu"/>
    <s v="0 - 6 m"/>
    <s v="Ja"/>
    <s v="Ja"/>
    <s v="Ja"/>
    <s v="Ja"/>
    <s v="Ja"/>
    <s v="Ja"/>
    <s v="Ja"/>
    <m/>
    <m/>
    <s v="Nee"/>
    <m/>
    <s v="Ja"/>
  </r>
  <r>
    <n v="1657"/>
    <m/>
    <s v="TN_19"/>
    <x v="66"/>
    <s v="Venijnboom"/>
    <n v="1"/>
    <n v="5"/>
    <n v="2"/>
    <n v="0.14000000000000001"/>
    <s v="8 x de stamdiameter"/>
    <n v="10.39"/>
    <n v="10.25"/>
    <s v="10-20"/>
    <s v="Beplanting"/>
    <x v="0"/>
    <s v="Goed"/>
    <s v="Ja"/>
    <m/>
    <m/>
    <m/>
    <m/>
    <n v="135960.81420000299"/>
    <n v="453411.32050000102"/>
    <s v="677"/>
    <s v="&gt;15 jaar"/>
    <s v="Bescheiden formaat."/>
    <s v="Ja"/>
    <d v="2022-08-02T07:20:20"/>
    <s v="r.thijssen"/>
    <d v="2022-08-04T14:15:47"/>
    <s v="r.geerts@terranostra.nu"/>
    <s v="0 - 6 m"/>
    <s v="Ja"/>
    <s v="Ja"/>
    <s v="Ja"/>
    <s v="Ja"/>
    <s v="Ja"/>
    <s v="Ja"/>
    <s v="Ja"/>
    <m/>
    <m/>
    <s v="Nee"/>
    <m/>
    <s v="Ja"/>
  </r>
  <r>
    <n v="1665"/>
    <m/>
    <s v="TN_27"/>
    <x v="66"/>
    <s v="Venijnboom"/>
    <n v="1"/>
    <n v="5"/>
    <n v="2"/>
    <n v="0.14000000000000001"/>
    <s v="8 x de stamdiameter"/>
    <n v="10.39"/>
    <n v="10.25"/>
    <s v="10-20"/>
    <s v="Beplanting"/>
    <x v="0"/>
    <s v="Goed"/>
    <s v="Ja"/>
    <m/>
    <m/>
    <m/>
    <m/>
    <n v="135954.88240000201"/>
    <n v="453427.91239999997"/>
    <s v="686"/>
    <s v="&gt;15 jaar"/>
    <s v="Bescheiden formaat."/>
    <s v="Ja"/>
    <d v="2022-08-02T07:20:20"/>
    <s v="r.thijssen"/>
    <d v="2022-08-04T14:13:19"/>
    <s v="r.geerts@terranostra.nu"/>
    <s v="0 - 6 m"/>
    <s v="Ja"/>
    <s v="Ja"/>
    <s v="Ja"/>
    <s v="Ja"/>
    <s v="Ja"/>
    <s v="Ja"/>
    <s v="Ja"/>
    <m/>
    <m/>
    <s v="Nee"/>
    <m/>
    <s v="Ja"/>
  </r>
  <r>
    <n v="1667"/>
    <m/>
    <s v="TN_29"/>
    <x v="66"/>
    <s v="Venijnboom"/>
    <n v="1"/>
    <n v="5"/>
    <n v="2"/>
    <n v="0.14000000000000001"/>
    <s v="8 x de stamdiameter"/>
    <n v="10.39"/>
    <n v="10.25"/>
    <s v="10-20"/>
    <s v="Beplanting"/>
    <x v="0"/>
    <s v="Goed"/>
    <s v="Ja"/>
    <m/>
    <m/>
    <m/>
    <m/>
    <n v="135956.76030000299"/>
    <n v="453428.33040000102"/>
    <s v="674"/>
    <s v="&gt;15 jaar"/>
    <s v="Bescheiden formaat."/>
    <s v="Ja"/>
    <d v="2022-08-02T07:20:20"/>
    <s v="r.thijssen"/>
    <d v="2022-08-04T14:13:19"/>
    <s v="r.geerts@terranostra.nu"/>
    <s v="0 - 6 m"/>
    <s v="Ja"/>
    <s v="Ja"/>
    <s v="Ja"/>
    <s v="Ja"/>
    <s v="Ja"/>
    <s v="Ja"/>
    <s v="Ja"/>
    <m/>
    <m/>
    <s v="Nee"/>
    <m/>
    <s v="Ja"/>
  </r>
  <r>
    <n v="1669"/>
    <m/>
    <s v="TN_31"/>
    <x v="66"/>
    <s v="Venijnboom"/>
    <n v="1"/>
    <n v="5"/>
    <n v="2"/>
    <n v="0.14000000000000001"/>
    <s v="8 x de stamdiameter"/>
    <n v="10.39"/>
    <n v="10.25"/>
    <s v="10-20"/>
    <s v="Beplanting"/>
    <x v="0"/>
    <s v="Goed"/>
    <s v="Ja"/>
    <m/>
    <m/>
    <m/>
    <m/>
    <n v="135957.91400000101"/>
    <n v="453430.240400001"/>
    <s v="715"/>
    <s v="&gt;15 jaar"/>
    <s v="Bescheiden formaat."/>
    <s v="Ja"/>
    <d v="2022-08-02T07:20:20"/>
    <s v="r.thijssen"/>
    <d v="2022-08-04T14:13:19"/>
    <s v="r.geerts@terranostra.nu"/>
    <s v="0 - 6 m"/>
    <s v="Ja"/>
    <s v="Ja"/>
    <s v="Ja"/>
    <s v="Ja"/>
    <s v="Ja"/>
    <s v="Ja"/>
    <s v="Ja"/>
    <m/>
    <m/>
    <s v="Nee"/>
    <m/>
    <s v="Ja"/>
  </r>
  <r>
    <n v="1670"/>
    <m/>
    <s v="TN_32"/>
    <x v="66"/>
    <s v="Venijnboom"/>
    <n v="1"/>
    <n v="5"/>
    <n v="2"/>
    <n v="0.14000000000000001"/>
    <s v="8 x de stamdiameter"/>
    <n v="10.39"/>
    <n v="10.25"/>
    <s v="10-20"/>
    <s v="Beplanting"/>
    <x v="0"/>
    <s v="Goed"/>
    <s v="Ja"/>
    <m/>
    <m/>
    <m/>
    <m/>
    <n v="135953.86610000199"/>
    <n v="453431.24270000297"/>
    <s v="741"/>
    <s v="&gt;15 jaar"/>
    <s v="Bescheiden formaat."/>
    <s v="Ja"/>
    <d v="2022-08-02T07:20:20"/>
    <s v="r.thijssen"/>
    <d v="2022-08-04T14:14:42"/>
    <s v="r.geerts@terranostra.nu"/>
    <s v="0 - 6 m"/>
    <s v="Ja"/>
    <s v="Ja"/>
    <s v="Ja"/>
    <s v="Ja"/>
    <s v="Ja"/>
    <s v="Ja"/>
    <s v="Ja"/>
    <m/>
    <m/>
    <s v="Nee"/>
    <m/>
    <s v="Ja"/>
  </r>
  <r>
    <n v="1673"/>
    <m/>
    <s v="TN_35"/>
    <x v="66"/>
    <s v="Venijnboom"/>
    <n v="1"/>
    <n v="5"/>
    <n v="2"/>
    <n v="0.14000000000000001"/>
    <s v="8 x de stamdiameter"/>
    <n v="10.39"/>
    <n v="10.25"/>
    <s v="10-20"/>
    <s v="Beplanting"/>
    <x v="0"/>
    <s v="Goed"/>
    <s v="Ja"/>
    <m/>
    <m/>
    <m/>
    <m/>
    <n v="135953.86610000199"/>
    <n v="453431.24270000297"/>
    <s v="769"/>
    <s v="&gt;15 jaar"/>
    <s v="Bescheiden formaat."/>
    <s v="Ja"/>
    <d v="2022-08-02T07:20:20"/>
    <s v="r.thijssen"/>
    <d v="2022-08-04T14:13:19"/>
    <s v="r.geerts@terranostra.nu"/>
    <s v="0 - 6 m"/>
    <s v="Ja"/>
    <s v="Ja"/>
    <s v="Ja"/>
    <s v="Ja"/>
    <s v="Ja"/>
    <s v="Ja"/>
    <s v="Ja"/>
    <m/>
    <m/>
    <s v="Nee"/>
    <m/>
    <s v="Ja"/>
  </r>
  <r>
    <n v="2288"/>
    <s v="BTZ.0388"/>
    <s v="BTZ.0388"/>
    <x v="70"/>
    <s v="Noorse esdoorn"/>
    <m/>
    <n v="32"/>
    <n v="8"/>
    <n v="6.5536000000000003"/>
    <m/>
    <m/>
    <m/>
    <s v="30-40"/>
    <s v="Gras"/>
    <x v="1"/>
    <s v="Goed"/>
    <s v="Nee"/>
    <m/>
    <m/>
    <m/>
    <m/>
    <n v="135767.65500000099"/>
    <n v="453709.94700000098"/>
    <s v="558"/>
    <s v="&gt;15 jaar"/>
    <s v="10 KV op 0,9 m van kluithart. Kluit is mogelijk van de kabel af te tillen of de kluitvormgeving kan worden aangepast."/>
    <s v="Ja"/>
    <d v="2022-08-02T07:20:20"/>
    <s v="r.thijssen"/>
    <d v="2022-08-03T14:22:19"/>
    <s v="r.geerts@terranostra.nu"/>
    <s v="9 -12 m"/>
    <s v="Ja"/>
    <s v="Ja"/>
    <s v="Ja"/>
    <s v="Ja"/>
    <s v="Nee"/>
    <s v="Ja"/>
    <s v="Ja"/>
    <m/>
    <s v="10 kv door hart kluit."/>
    <s v="Nee"/>
    <m/>
    <s v="Ja"/>
  </r>
  <r>
    <n v="2289"/>
    <s v="BTZ.0389"/>
    <s v="BTZ.0389"/>
    <x v="71"/>
    <s v="Valse Christusdoorn"/>
    <m/>
    <n v="43"/>
    <n v="14"/>
    <n v="11.833600000000001"/>
    <m/>
    <m/>
    <m/>
    <s v="40 - 50"/>
    <s v="Beplanting"/>
    <x v="1"/>
    <s v="Redelijk"/>
    <s v="Nee"/>
    <m/>
    <m/>
    <m/>
    <m/>
    <n v="135776.15300000101"/>
    <n v="453737.98"/>
    <s v="559"/>
    <s v="&gt;15 jaar"/>
    <s v="Geen kabels hier. Forse disbalans kroon is de reden."/>
    <s v="Ja"/>
    <d v="2022-08-02T07:20:20"/>
    <s v="r.thijssen"/>
    <d v="2022-08-04T07:55:34"/>
    <s v="r.geerts@terranostra.nu"/>
    <s v="9 -12 m"/>
    <s v="Ja"/>
    <s v="Ja"/>
    <s v="Ja"/>
    <s v="Ja"/>
    <s v="Ja"/>
    <s v="Nee"/>
    <s v="Nee"/>
    <m/>
    <s v="zeer eenzijdige kroon, disbalans"/>
    <s v="Nee"/>
    <m/>
    <s v="Ja"/>
  </r>
  <r>
    <n v="2290"/>
    <s v="BTZ.0390"/>
    <s v="BTZ.0390"/>
    <x v="37"/>
    <s v="Sierkers"/>
    <m/>
    <n v="29"/>
    <n v="8"/>
    <n v="5.3823999999999996"/>
    <m/>
    <m/>
    <m/>
    <s v="30 - 40"/>
    <s v="Beplanting"/>
    <x v="1"/>
    <s v="Matig"/>
    <s v="Nee"/>
    <s v="Soort"/>
    <m/>
    <m/>
    <m/>
    <n v="135774.411000002"/>
    <n v="453747.69500000001"/>
    <s v="560"/>
    <s v="&gt;15 jaar"/>
    <m/>
    <s v="Ja"/>
    <d v="2022-08-02T07:20:20"/>
    <s v="r.thijssen"/>
    <d v="2022-08-04T08:25:55"/>
    <s v="r.geerts@terranostra.nu"/>
    <s v="6 - 9 m"/>
    <s v="Nee"/>
    <s v="Ja"/>
    <s v="Ja"/>
    <s v="Ja"/>
    <s v="Ja"/>
    <s v="Ja"/>
    <s v="Ja"/>
    <m/>
    <m/>
    <s v="Nee"/>
    <m/>
    <s v="Ja"/>
  </r>
  <r>
    <m/>
    <s v="BTZ.0391"/>
    <m/>
    <x v="9"/>
    <m/>
    <m/>
    <m/>
    <m/>
    <m/>
    <m/>
    <m/>
    <m/>
    <m/>
    <m/>
    <x v="2"/>
    <m/>
    <m/>
    <m/>
    <m/>
    <m/>
    <m/>
    <n v="135763.78100000299"/>
    <n v="453772.308000002"/>
    <m/>
    <m/>
    <m/>
    <m/>
    <d v="2022-08-02T07:20:20"/>
    <s v="r.thijssen"/>
    <d v="2022-08-03T09:51:04"/>
    <s v="r.thijssen"/>
    <m/>
    <m/>
    <m/>
    <m/>
    <m/>
    <m/>
    <m/>
    <m/>
    <m/>
    <m/>
    <m/>
    <m/>
    <m/>
  </r>
  <r>
    <m/>
    <s v="BTZ.0392"/>
    <m/>
    <x v="9"/>
    <m/>
    <m/>
    <m/>
    <m/>
    <m/>
    <m/>
    <m/>
    <m/>
    <m/>
    <m/>
    <x v="2"/>
    <m/>
    <m/>
    <m/>
    <m/>
    <m/>
    <m/>
    <n v="135760.601"/>
    <n v="453772.09"/>
    <m/>
    <m/>
    <m/>
    <m/>
    <d v="2022-08-02T07:20:20"/>
    <s v="r.thijssen"/>
    <d v="2022-08-03T09:51:04"/>
    <s v="r.thijssen"/>
    <m/>
    <m/>
    <m/>
    <m/>
    <m/>
    <m/>
    <m/>
    <m/>
    <m/>
    <m/>
    <m/>
    <m/>
    <m/>
  </r>
  <r>
    <m/>
    <s v="BTZ.0393"/>
    <m/>
    <x v="9"/>
    <m/>
    <m/>
    <m/>
    <m/>
    <m/>
    <m/>
    <m/>
    <m/>
    <m/>
    <m/>
    <x v="2"/>
    <m/>
    <m/>
    <m/>
    <m/>
    <m/>
    <m/>
    <n v="135758.467"/>
    <n v="453771.61100000102"/>
    <m/>
    <m/>
    <m/>
    <m/>
    <d v="2022-08-02T07:20:20"/>
    <s v="r.thijssen"/>
    <d v="2022-08-03T09:51:04"/>
    <s v="r.thijssen"/>
    <m/>
    <m/>
    <m/>
    <m/>
    <m/>
    <m/>
    <m/>
    <m/>
    <m/>
    <m/>
    <m/>
    <m/>
    <m/>
  </r>
  <r>
    <m/>
    <s v="BTZ.0394"/>
    <m/>
    <x v="9"/>
    <m/>
    <m/>
    <m/>
    <m/>
    <m/>
    <m/>
    <m/>
    <m/>
    <m/>
    <m/>
    <x v="2"/>
    <m/>
    <m/>
    <m/>
    <m/>
    <m/>
    <m/>
    <n v="135771.36100000099"/>
    <n v="453773.57100000198"/>
    <m/>
    <m/>
    <m/>
    <m/>
    <d v="2022-08-02T07:20:20"/>
    <s v="r.thijssen"/>
    <d v="2022-08-03T09:51:04"/>
    <s v="r.thijssen"/>
    <m/>
    <m/>
    <m/>
    <m/>
    <m/>
    <m/>
    <m/>
    <m/>
    <m/>
    <m/>
    <m/>
    <m/>
    <m/>
  </r>
  <r>
    <m/>
    <s v="BTZ.0395"/>
    <m/>
    <x v="9"/>
    <m/>
    <m/>
    <m/>
    <m/>
    <m/>
    <m/>
    <m/>
    <m/>
    <m/>
    <m/>
    <x v="2"/>
    <m/>
    <m/>
    <m/>
    <m/>
    <m/>
    <m/>
    <n v="135777.41700000301"/>
    <n v="453774.44300000003"/>
    <m/>
    <m/>
    <m/>
    <m/>
    <d v="2022-08-02T07:20:20"/>
    <s v="r.thijssen"/>
    <d v="2022-08-03T09:51:04"/>
    <s v="r.thijssen"/>
    <m/>
    <m/>
    <m/>
    <m/>
    <m/>
    <m/>
    <m/>
    <m/>
    <m/>
    <m/>
    <m/>
    <m/>
    <m/>
  </r>
  <r>
    <m/>
    <s v="BTZ.0396"/>
    <m/>
    <x v="9"/>
    <m/>
    <m/>
    <m/>
    <m/>
    <m/>
    <m/>
    <m/>
    <m/>
    <m/>
    <m/>
    <x v="2"/>
    <m/>
    <m/>
    <m/>
    <m/>
    <m/>
    <m/>
    <n v="135796.141000003"/>
    <n v="453777.650000002"/>
    <m/>
    <m/>
    <m/>
    <m/>
    <d v="2022-08-02T07:20:20"/>
    <s v="r.thijssen"/>
    <d v="2022-08-03T09:51:04"/>
    <s v="r.thijssen"/>
    <m/>
    <m/>
    <m/>
    <m/>
    <m/>
    <m/>
    <m/>
    <m/>
    <m/>
    <m/>
    <m/>
    <m/>
    <m/>
  </r>
  <r>
    <m/>
    <s v="BTZ.0397"/>
    <m/>
    <x v="9"/>
    <m/>
    <m/>
    <m/>
    <m/>
    <m/>
    <m/>
    <m/>
    <m/>
    <m/>
    <m/>
    <x v="2"/>
    <m/>
    <m/>
    <m/>
    <m/>
    <m/>
    <m/>
    <n v="135800.672000002"/>
    <n v="453778.56500000099"/>
    <m/>
    <m/>
    <m/>
    <m/>
    <d v="2022-08-02T07:20:20"/>
    <s v="r.thijssen"/>
    <d v="2022-08-03T09:51:04"/>
    <s v="r.thijssen"/>
    <m/>
    <m/>
    <m/>
    <m/>
    <m/>
    <m/>
    <m/>
    <m/>
    <m/>
    <m/>
    <m/>
    <m/>
    <m/>
  </r>
  <r>
    <m/>
    <s v="BTZ.0398"/>
    <m/>
    <x v="9"/>
    <m/>
    <m/>
    <m/>
    <m/>
    <m/>
    <m/>
    <m/>
    <m/>
    <m/>
    <m/>
    <x v="2"/>
    <m/>
    <m/>
    <m/>
    <m/>
    <m/>
    <m/>
    <n v="135805.15900000199"/>
    <n v="453778.91300000303"/>
    <m/>
    <m/>
    <m/>
    <m/>
    <d v="2022-08-02T07:20:20"/>
    <s v="r.thijssen"/>
    <d v="2022-08-03T09:51:04"/>
    <s v="r.thijssen"/>
    <m/>
    <m/>
    <m/>
    <m/>
    <m/>
    <m/>
    <m/>
    <m/>
    <m/>
    <m/>
    <m/>
    <m/>
    <m/>
  </r>
  <r>
    <m/>
    <s v="BTZ.0399"/>
    <m/>
    <x v="9"/>
    <m/>
    <m/>
    <m/>
    <m/>
    <m/>
    <m/>
    <m/>
    <m/>
    <m/>
    <m/>
    <x v="2"/>
    <m/>
    <m/>
    <m/>
    <m/>
    <m/>
    <m/>
    <n v="135822.10200000199"/>
    <n v="453779.57200000098"/>
    <m/>
    <m/>
    <m/>
    <m/>
    <d v="2022-08-02T07:20:20"/>
    <s v="r.thijssen"/>
    <d v="2022-08-03T09:51:04"/>
    <s v="r.thijssen"/>
    <m/>
    <m/>
    <m/>
    <m/>
    <m/>
    <m/>
    <m/>
    <m/>
    <m/>
    <m/>
    <m/>
    <m/>
    <m/>
  </r>
  <r>
    <m/>
    <s v="BTZ.0400"/>
    <m/>
    <x v="9"/>
    <m/>
    <m/>
    <m/>
    <m/>
    <m/>
    <m/>
    <m/>
    <m/>
    <m/>
    <m/>
    <x v="2"/>
    <m/>
    <m/>
    <m/>
    <m/>
    <m/>
    <m/>
    <n v="135826.937000003"/>
    <n v="453779.65900000202"/>
    <m/>
    <m/>
    <m/>
    <m/>
    <d v="2022-08-02T07:20:20"/>
    <s v="r.thijssen"/>
    <d v="2022-08-03T09:51:04"/>
    <s v="r.thijssen"/>
    <m/>
    <m/>
    <m/>
    <m/>
    <m/>
    <m/>
    <m/>
    <m/>
    <m/>
    <m/>
    <m/>
    <m/>
    <m/>
  </r>
  <r>
    <n v="2301"/>
    <s v="BTZ.0401"/>
    <s v="BTZ.0401"/>
    <x v="72"/>
    <s v="Zilveresdoorn"/>
    <m/>
    <n v="48"/>
    <n v="18"/>
    <n v="14.7456"/>
    <m/>
    <m/>
    <m/>
    <s v="40 - 50"/>
    <s v="Beplanting"/>
    <x v="1"/>
    <s v="Redelijk"/>
    <s v="Nee"/>
    <m/>
    <m/>
    <m/>
    <m/>
    <n v="135830.11800000101"/>
    <n v="453769.85700000101"/>
    <s v="571"/>
    <s v="&gt;15 jaar"/>
    <s v="Aanzienlijk afhankelijk van lange wortels in cunet. "/>
    <s v="Ja"/>
    <d v="2022-08-02T07:20:20"/>
    <s v="r.thijssen"/>
    <d v="2022-08-05T14:16:14"/>
    <s v="r.geerts@terranostra.nu"/>
    <s v="12 -15 m"/>
    <s v="Ja"/>
    <s v="Ja"/>
    <s v="Ja"/>
    <s v="Ja"/>
    <s v="Ja"/>
    <s v="Ja"/>
    <s v="Nee"/>
    <m/>
    <s v="Aanzienlijk afhankelijk van lange wortels in cunet. "/>
    <s v="Nee"/>
    <m/>
    <s v="Ja"/>
  </r>
  <r>
    <n v="2302"/>
    <s v="BTZ.0402"/>
    <s v="BTZ.0402"/>
    <x v="72"/>
    <s v="Zilveresdoorn"/>
    <m/>
    <n v="48"/>
    <n v="20"/>
    <n v="14.7456"/>
    <m/>
    <m/>
    <m/>
    <s v="40 - 50"/>
    <s v="Beplanting"/>
    <x v="4"/>
    <s v="Matig"/>
    <s v="Nee"/>
    <s v="Conditie"/>
    <m/>
    <m/>
    <m/>
    <n v="135832.426000003"/>
    <n v="453761.62400000199"/>
    <s v="572"/>
    <s v="10-15 jaar"/>
    <s v="Aanzienlijk afhankelijk van lange wortels in cunet. "/>
    <s v="Ja"/>
    <d v="2022-08-02T07:20:20"/>
    <s v="r.thijssen"/>
    <d v="2022-08-05T14:16:14"/>
    <s v="r.geerts@terranostra.nu"/>
    <s v="12 -15 m"/>
    <s v="Ja"/>
    <s v="Nee"/>
    <s v="Ja"/>
    <s v="Ja"/>
    <s v="Ja"/>
    <s v="Ja"/>
    <s v="Nee"/>
    <m/>
    <s v="Aanzienlijk afhankelijk van lange wortels in cunet. "/>
    <s v="Nee"/>
    <m/>
    <s v="Ja"/>
  </r>
  <r>
    <n v="2303"/>
    <s v="BTZ.0403"/>
    <s v="BTZ.0403"/>
    <x v="72"/>
    <s v="Zilveresdoorn"/>
    <m/>
    <n v="41"/>
    <n v="16"/>
    <n v="10.7584"/>
    <m/>
    <m/>
    <m/>
    <s v="40 - 50"/>
    <s v="Beplanting"/>
    <x v="1"/>
    <s v="Matig"/>
    <s v="Nee"/>
    <m/>
    <m/>
    <m/>
    <m/>
    <n v="135832.818"/>
    <n v="453767.636"/>
    <s v="573"/>
    <s v="&gt;15 jaar"/>
    <s v="Amper opdruk in omgeving."/>
    <s v="Ja"/>
    <d v="2022-08-02T07:20:20"/>
    <s v="r.thijssen"/>
    <d v="2022-08-04T07:55:34"/>
    <s v="r.geerts@terranostra.nu"/>
    <s v="12 -15 m"/>
    <s v="Ja"/>
    <s v="Ja"/>
    <s v="Ja"/>
    <s v="Nee"/>
    <s v="Ja"/>
    <s v="Ja"/>
    <s v="Nee"/>
    <m/>
    <s v="Te dicht op buurboom."/>
    <s v="Nee"/>
    <m/>
    <s v="Ja"/>
  </r>
  <r>
    <n v="2304"/>
    <s v="BTZ.0404"/>
    <s v="BTZ.0404"/>
    <x v="23"/>
    <s v="Veldesdoorn"/>
    <m/>
    <n v="37"/>
    <n v="14"/>
    <n v="8.7615999999999996"/>
    <m/>
    <m/>
    <m/>
    <s v="30 - 40"/>
    <s v="Beplanting"/>
    <x v="1"/>
    <s v="Redelijk"/>
    <s v="Nee"/>
    <s v="Verstrengeling, talud"/>
    <m/>
    <m/>
    <m/>
    <n v="135854.161000002"/>
    <n v="453777.49700000102"/>
    <s v="574"/>
    <s v="&gt;15 jaar"/>
    <m/>
    <m/>
    <d v="2022-08-02T07:20:20"/>
    <s v="r.thijssen"/>
    <d v="2022-08-04T07:55:34"/>
    <s v="r.geerts@terranostra.nu"/>
    <s v="9 -12 m"/>
    <s v="Ja"/>
    <s v="Ja"/>
    <s v="Ja"/>
    <s v="Nee"/>
    <s v="Ja"/>
    <s v="Nee"/>
    <s v="Nee"/>
    <m/>
    <s v="Te dicht op buurboom, talud verhindert goede verplantkluit."/>
    <s v="Nee"/>
    <m/>
    <s v="Ja"/>
  </r>
  <r>
    <n v="2305"/>
    <s v="BTZ.0405"/>
    <s v="BTZ.0405"/>
    <x v="0"/>
    <s v="Iep"/>
    <m/>
    <n v="34"/>
    <n v="8"/>
    <n v="7.3983999999999996"/>
    <m/>
    <m/>
    <m/>
    <s v="30 - 40"/>
    <s v="Beplanting"/>
    <x v="0"/>
    <s v="Goed"/>
    <s v="Nee"/>
    <s v="Verstrengeling, talud"/>
    <m/>
    <m/>
    <m/>
    <n v="135854.03000000099"/>
    <n v="453777.10499999998"/>
    <s v="575"/>
    <s v="&gt;15 jaar"/>
    <s v="Enkel verplantbaar met nevenstaande boom samen"/>
    <m/>
    <d v="2022-08-02T07:20:20"/>
    <s v="r.thijssen"/>
    <d v="2022-08-03T14:28:10"/>
    <s v="r.geerts@terranostra.nu"/>
    <s v="9 -12 m"/>
    <s v="Ja"/>
    <s v="Ja"/>
    <s v="Ja"/>
    <s v="Nee"/>
    <s v="Ja"/>
    <s v="Nee"/>
    <s v="Ja"/>
    <m/>
    <s v="Te dicht op buurboom, talud verhindert goede verplantkluit."/>
    <s v="Nee"/>
    <m/>
    <s v="Ja"/>
  </r>
  <r>
    <n v="1935"/>
    <s v="BTZ.0001"/>
    <s v="BTZ.0001"/>
    <x v="73"/>
    <s v="Iep"/>
    <n v="1"/>
    <n v="5"/>
    <n v="2"/>
    <n v="0.14000000000000001"/>
    <s v="8 x de stamdiameter"/>
    <n v="10.39"/>
    <n v="10.25"/>
    <s v="0 - 10"/>
    <s v="Beplanting"/>
    <x v="0"/>
    <s v="Goed"/>
    <s v="Ja"/>
    <s v="recent verplant"/>
    <m/>
    <m/>
    <s v="nieuwe aanplant"/>
    <n v="135987.453900002"/>
    <n v="453333.80719999998"/>
    <s v="205"/>
    <s v="&gt;15 jaar"/>
    <m/>
    <m/>
    <d v="2022-08-02T07:20:20"/>
    <s v="r.thijssen"/>
    <d v="2022-08-04T15:02:54"/>
    <s v="r.geerts@terranostra.nu"/>
    <s v="6 - 9 m"/>
    <s v="Ja"/>
    <s v="Ja"/>
    <s v="Ja"/>
    <s v="Ja"/>
    <s v="Ja"/>
    <s v="Ja"/>
    <s v="Ja"/>
    <m/>
    <m/>
    <s v="Nee"/>
    <m/>
    <s v="Ja"/>
  </r>
  <r>
    <n v="1938"/>
    <s v="BTZ.0004"/>
    <s v="BTZ.0004"/>
    <x v="73"/>
    <s v="Iep"/>
    <n v="1"/>
    <n v="5"/>
    <n v="2"/>
    <n v="0.14000000000000001"/>
    <s v="8 x de stamdiameter"/>
    <n v="10.39"/>
    <n v="10.25"/>
    <s v="0 - 10"/>
    <s v="Beplanting"/>
    <x v="1"/>
    <s v="Redelijk"/>
    <s v="Ja"/>
    <s v="recent verplant"/>
    <m/>
    <m/>
    <s v="nieuwe aanplant"/>
    <n v="135964.10209999999"/>
    <n v="453306.28610000003"/>
    <s v="208"/>
    <s v="&gt;15 jaar"/>
    <m/>
    <m/>
    <d v="2022-08-02T07:20:20"/>
    <s v="r.thijssen"/>
    <d v="2022-08-04T15:02:54"/>
    <s v="r.geerts@terranostra.nu"/>
    <s v="6 - 9 m"/>
    <s v="Ja"/>
    <s v="Ja"/>
    <s v="Ja"/>
    <s v="Ja"/>
    <s v="Ja"/>
    <s v="Ja"/>
    <s v="Ja"/>
    <m/>
    <m/>
    <s v="Nee"/>
    <m/>
    <s v="Ja"/>
  </r>
  <r>
    <n v="1939"/>
    <s v="BTZ.0005"/>
    <s v="BTZ.0005"/>
    <x v="73"/>
    <s v="Iep"/>
    <n v="1"/>
    <n v="5"/>
    <n v="2"/>
    <n v="0.14000000000000001"/>
    <s v="8 x de stamdiameter"/>
    <n v="10.39"/>
    <n v="10.25"/>
    <s v="0 - 10"/>
    <s v="Beplanting"/>
    <x v="1"/>
    <s v="Redelijk"/>
    <s v="Ja"/>
    <s v="recent verplant"/>
    <m/>
    <m/>
    <s v="nieuwe aanplant"/>
    <n v="135987.19270000199"/>
    <n v="453302.75020000001"/>
    <s v="209"/>
    <s v="&gt;15 jaar"/>
    <m/>
    <m/>
    <d v="2022-08-02T07:20:20"/>
    <s v="r.thijssen"/>
    <d v="2022-08-04T15:02:54"/>
    <s v="r.geerts@terranostra.nu"/>
    <s v="6 - 9 m"/>
    <s v="Ja"/>
    <s v="Ja"/>
    <s v="Ja"/>
    <s v="Ja"/>
    <s v="Ja"/>
    <s v="Ja"/>
    <s v="Ja"/>
    <m/>
    <m/>
    <s v="Nee"/>
    <m/>
    <s v="Ja"/>
  </r>
  <r>
    <n v="1940"/>
    <s v="BTZ.0006"/>
    <s v="BTZ.0006"/>
    <x v="73"/>
    <s v="Iep"/>
    <n v="1"/>
    <n v="5"/>
    <n v="2"/>
    <n v="0.14000000000000001"/>
    <s v="8 x de stamdiameter"/>
    <n v="10.39"/>
    <n v="10.25"/>
    <s v="0 - 10"/>
    <s v="Beplanting"/>
    <x v="0"/>
    <s v="Goed"/>
    <s v="Ja"/>
    <s v="recent verplant"/>
    <m/>
    <m/>
    <s v="nieuwe aanplant"/>
    <n v="135993.77840000001"/>
    <n v="453290.50600000098"/>
    <s v="210"/>
    <s v="&gt;15 jaar"/>
    <m/>
    <m/>
    <d v="2022-08-02T07:20:20"/>
    <s v="r.thijssen"/>
    <d v="2022-08-04T15:02:54"/>
    <s v="r.geerts@terranostra.nu"/>
    <s v="6 - 9 m"/>
    <s v="Ja"/>
    <s v="Ja"/>
    <s v="Ja"/>
    <s v="Ja"/>
    <s v="Ja"/>
    <s v="Ja"/>
    <s v="Ja"/>
    <m/>
    <m/>
    <s v="Nee"/>
    <m/>
    <s v="Ja"/>
  </r>
  <r>
    <m/>
    <s v="BTZ.0434"/>
    <m/>
    <x v="9"/>
    <m/>
    <m/>
    <m/>
    <m/>
    <m/>
    <m/>
    <m/>
    <m/>
    <m/>
    <m/>
    <x v="2"/>
    <m/>
    <m/>
    <m/>
    <m/>
    <m/>
    <m/>
    <n v="135751.68100000199"/>
    <n v="453922.18600000098"/>
    <m/>
    <m/>
    <m/>
    <m/>
    <d v="2022-08-02T07:20:20"/>
    <s v="r.thijssen"/>
    <d v="2022-08-03T09:51:04"/>
    <s v="r.thijssen"/>
    <m/>
    <m/>
    <m/>
    <m/>
    <m/>
    <m/>
    <m/>
    <m/>
    <m/>
    <m/>
    <m/>
    <m/>
    <m/>
  </r>
  <r>
    <m/>
    <s v="BTZ.0436"/>
    <m/>
    <x v="9"/>
    <m/>
    <m/>
    <m/>
    <m/>
    <m/>
    <m/>
    <m/>
    <m/>
    <m/>
    <m/>
    <x v="2"/>
    <m/>
    <m/>
    <m/>
    <m/>
    <m/>
    <m/>
    <n v="135747.28100000299"/>
    <n v="453921.57600000099"/>
    <m/>
    <m/>
    <m/>
    <m/>
    <d v="2022-08-02T07:20:20"/>
    <s v="r.thijssen"/>
    <d v="2022-08-03T09:51:04"/>
    <s v="r.thijssen"/>
    <m/>
    <m/>
    <m/>
    <m/>
    <m/>
    <m/>
    <m/>
    <m/>
    <m/>
    <m/>
    <m/>
    <m/>
    <m/>
  </r>
  <r>
    <m/>
    <s v="BTZ.0437"/>
    <m/>
    <x v="9"/>
    <m/>
    <m/>
    <m/>
    <m/>
    <m/>
    <m/>
    <m/>
    <m/>
    <m/>
    <m/>
    <x v="2"/>
    <m/>
    <m/>
    <m/>
    <m/>
    <m/>
    <m/>
    <n v="135746.10500000001"/>
    <n v="453921.57600000099"/>
    <m/>
    <m/>
    <m/>
    <m/>
    <d v="2022-08-02T07:20:20"/>
    <s v="r.thijssen"/>
    <d v="2022-08-03T09:51:04"/>
    <s v="r.thijssen"/>
    <m/>
    <m/>
    <m/>
    <m/>
    <m/>
    <m/>
    <m/>
    <m/>
    <m/>
    <m/>
    <m/>
    <m/>
    <m/>
  </r>
  <r>
    <m/>
    <s v="BTZ.0438"/>
    <m/>
    <x v="9"/>
    <m/>
    <m/>
    <m/>
    <m/>
    <m/>
    <m/>
    <m/>
    <m/>
    <m/>
    <m/>
    <x v="2"/>
    <m/>
    <m/>
    <m/>
    <m/>
    <m/>
    <m/>
    <n v="135744.36199999999"/>
    <n v="453921.40200000303"/>
    <m/>
    <m/>
    <m/>
    <m/>
    <d v="2022-08-02T07:20:20"/>
    <s v="r.thijssen"/>
    <d v="2022-08-03T09:51:04"/>
    <s v="r.thijssen"/>
    <m/>
    <m/>
    <m/>
    <m/>
    <m/>
    <m/>
    <m/>
    <m/>
    <m/>
    <m/>
    <m/>
    <m/>
    <m/>
  </r>
  <r>
    <m/>
    <s v="BTZ.0439"/>
    <m/>
    <x v="9"/>
    <m/>
    <m/>
    <m/>
    <m/>
    <m/>
    <m/>
    <m/>
    <m/>
    <m/>
    <m/>
    <x v="2"/>
    <m/>
    <m/>
    <m/>
    <m/>
    <m/>
    <m/>
    <n v="135743.09900000301"/>
    <n v="453921.01000000199"/>
    <m/>
    <m/>
    <m/>
    <m/>
    <d v="2022-08-02T07:20:20"/>
    <s v="r.thijssen"/>
    <d v="2022-08-03T09:51:04"/>
    <s v="r.thijssen"/>
    <m/>
    <m/>
    <m/>
    <m/>
    <m/>
    <m/>
    <m/>
    <m/>
    <m/>
    <m/>
    <m/>
    <m/>
    <m/>
  </r>
  <r>
    <m/>
    <s v="BTZ.0440"/>
    <m/>
    <x v="9"/>
    <m/>
    <m/>
    <m/>
    <m/>
    <m/>
    <m/>
    <m/>
    <m/>
    <m/>
    <m/>
    <x v="2"/>
    <m/>
    <m/>
    <m/>
    <m/>
    <m/>
    <m/>
    <n v="135741.79500000199"/>
    <n v="453921.02700000303"/>
    <m/>
    <m/>
    <m/>
    <m/>
    <d v="2022-08-02T07:20:20"/>
    <s v="r.thijssen"/>
    <d v="2022-08-03T09:51:04"/>
    <s v="r.thijssen"/>
    <m/>
    <m/>
    <m/>
    <m/>
    <m/>
    <m/>
    <m/>
    <m/>
    <m/>
    <m/>
    <m/>
    <m/>
    <m/>
  </r>
  <r>
    <m/>
    <s v="BTZ.0441"/>
    <m/>
    <x v="9"/>
    <m/>
    <m/>
    <m/>
    <m/>
    <m/>
    <m/>
    <m/>
    <m/>
    <m/>
    <m/>
    <x v="2"/>
    <m/>
    <m/>
    <m/>
    <m/>
    <m/>
    <m/>
    <n v="135738.830000002"/>
    <n v="453920.32100000198"/>
    <m/>
    <m/>
    <m/>
    <m/>
    <d v="2022-08-02T07:20:20"/>
    <s v="r.thijssen"/>
    <d v="2022-08-03T09:51:04"/>
    <s v="r.thijssen"/>
    <m/>
    <m/>
    <m/>
    <m/>
    <m/>
    <m/>
    <m/>
    <m/>
    <m/>
    <m/>
    <m/>
    <m/>
    <m/>
  </r>
  <r>
    <m/>
    <s v="BTZ.0442"/>
    <m/>
    <x v="9"/>
    <m/>
    <m/>
    <m/>
    <m/>
    <m/>
    <m/>
    <m/>
    <m/>
    <m/>
    <m/>
    <x v="2"/>
    <m/>
    <m/>
    <m/>
    <m/>
    <m/>
    <m/>
    <n v="135752.94900000101"/>
    <n v="453922.580000002"/>
    <m/>
    <m/>
    <m/>
    <m/>
    <d v="2022-08-02T07:20:20"/>
    <s v="r.thijssen"/>
    <d v="2022-08-03T09:51:04"/>
    <s v="r.thijssen"/>
    <m/>
    <m/>
    <m/>
    <m/>
    <m/>
    <m/>
    <m/>
    <m/>
    <m/>
    <m/>
    <m/>
    <m/>
    <m/>
  </r>
  <r>
    <m/>
    <s v="BTZ.0443"/>
    <m/>
    <x v="9"/>
    <m/>
    <m/>
    <m/>
    <m/>
    <m/>
    <m/>
    <m/>
    <m/>
    <m/>
    <m/>
    <x v="2"/>
    <m/>
    <m/>
    <m/>
    <m/>
    <m/>
    <m/>
    <n v="135753.832000002"/>
    <n v="453922.61500000203"/>
    <m/>
    <m/>
    <m/>
    <m/>
    <d v="2022-08-02T07:20:20"/>
    <s v="r.thijssen"/>
    <d v="2022-08-03T09:51:04"/>
    <s v="r.thijssen"/>
    <m/>
    <m/>
    <m/>
    <m/>
    <m/>
    <m/>
    <m/>
    <m/>
    <m/>
    <m/>
    <m/>
    <m/>
    <m/>
  </r>
  <r>
    <m/>
    <s v="BTZ.0444"/>
    <m/>
    <x v="9"/>
    <m/>
    <m/>
    <m/>
    <m/>
    <m/>
    <m/>
    <m/>
    <m/>
    <m/>
    <m/>
    <x v="2"/>
    <m/>
    <m/>
    <m/>
    <m/>
    <m/>
    <m/>
    <n v="135756.37299999999"/>
    <n v="453922.96800000197"/>
    <m/>
    <m/>
    <m/>
    <m/>
    <d v="2022-08-02T07:20:20"/>
    <s v="r.thijssen"/>
    <d v="2022-08-03T09:51:04"/>
    <s v="r.thijssen"/>
    <m/>
    <m/>
    <m/>
    <m/>
    <m/>
    <m/>
    <m/>
    <m/>
    <m/>
    <m/>
    <m/>
    <m/>
    <m/>
  </r>
  <r>
    <m/>
    <s v="BTZ.0445"/>
    <m/>
    <x v="9"/>
    <m/>
    <m/>
    <m/>
    <m/>
    <m/>
    <m/>
    <m/>
    <m/>
    <m/>
    <m/>
    <x v="2"/>
    <m/>
    <m/>
    <m/>
    <m/>
    <m/>
    <m/>
    <n v="135755.13800000001"/>
    <n v="453922.68600000098"/>
    <m/>
    <m/>
    <m/>
    <m/>
    <d v="2022-08-02T07:20:20"/>
    <s v="r.thijssen"/>
    <d v="2022-08-03T09:51:04"/>
    <s v="r.thijssen"/>
    <m/>
    <m/>
    <m/>
    <m/>
    <m/>
    <m/>
    <m/>
    <m/>
    <m/>
    <m/>
    <m/>
    <m/>
    <m/>
  </r>
  <r>
    <m/>
    <s v="BTZ.0446"/>
    <m/>
    <x v="9"/>
    <m/>
    <m/>
    <m/>
    <m/>
    <m/>
    <m/>
    <m/>
    <m/>
    <m/>
    <m/>
    <x v="2"/>
    <m/>
    <m/>
    <m/>
    <m/>
    <m/>
    <m/>
    <n v="135760.150000002"/>
    <n v="453923.81500000099"/>
    <m/>
    <m/>
    <m/>
    <m/>
    <d v="2022-08-02T07:20:20"/>
    <s v="r.thijssen"/>
    <d v="2022-08-03T09:51:04"/>
    <s v="r.thijssen"/>
    <m/>
    <m/>
    <m/>
    <m/>
    <m/>
    <m/>
    <m/>
    <m/>
    <m/>
    <m/>
    <m/>
    <m/>
    <m/>
  </r>
  <r>
    <m/>
    <s v="BTZ.0447"/>
    <m/>
    <x v="9"/>
    <m/>
    <m/>
    <m/>
    <m/>
    <m/>
    <m/>
    <m/>
    <m/>
    <m/>
    <m/>
    <x v="2"/>
    <m/>
    <m/>
    <m/>
    <m/>
    <m/>
    <m/>
    <n v="135761.421"/>
    <n v="453923.85100000002"/>
    <m/>
    <m/>
    <m/>
    <m/>
    <d v="2022-08-02T07:20:20"/>
    <s v="r.thijssen"/>
    <d v="2022-08-03T09:51:04"/>
    <s v="r.thijssen"/>
    <m/>
    <m/>
    <m/>
    <m/>
    <m/>
    <m/>
    <m/>
    <m/>
    <m/>
    <m/>
    <m/>
    <m/>
    <m/>
  </r>
  <r>
    <m/>
    <s v="BTZ.0448"/>
    <m/>
    <x v="9"/>
    <m/>
    <m/>
    <m/>
    <m/>
    <m/>
    <m/>
    <m/>
    <m/>
    <m/>
    <m/>
    <x v="2"/>
    <m/>
    <m/>
    <m/>
    <m/>
    <m/>
    <m/>
    <n v="135762.58600000301"/>
    <n v="453923.95700000197"/>
    <m/>
    <m/>
    <m/>
    <m/>
    <d v="2022-08-02T07:20:20"/>
    <s v="r.thijssen"/>
    <d v="2022-08-03T09:51:04"/>
    <s v="r.thijssen"/>
    <m/>
    <m/>
    <m/>
    <m/>
    <m/>
    <m/>
    <m/>
    <m/>
    <m/>
    <m/>
    <m/>
    <m/>
    <m/>
  </r>
  <r>
    <m/>
    <s v="BTZ.0449"/>
    <m/>
    <x v="9"/>
    <m/>
    <m/>
    <m/>
    <m/>
    <m/>
    <m/>
    <m/>
    <m/>
    <m/>
    <m/>
    <x v="2"/>
    <m/>
    <m/>
    <m/>
    <m/>
    <m/>
    <m/>
    <n v="135765.05600000199"/>
    <n v="453924.31000000198"/>
    <m/>
    <m/>
    <m/>
    <m/>
    <d v="2022-08-02T07:20:20"/>
    <s v="r.thijssen"/>
    <d v="2022-08-03T09:51:04"/>
    <s v="r.thijssen"/>
    <m/>
    <m/>
    <m/>
    <m/>
    <m/>
    <m/>
    <m/>
    <m/>
    <m/>
    <m/>
    <m/>
    <m/>
    <m/>
  </r>
  <r>
    <m/>
    <s v="BTZ.0450"/>
    <m/>
    <x v="9"/>
    <m/>
    <m/>
    <m/>
    <m/>
    <m/>
    <m/>
    <m/>
    <m/>
    <m/>
    <m/>
    <x v="2"/>
    <m/>
    <m/>
    <m/>
    <m/>
    <m/>
    <m/>
    <n v="135770.139000002"/>
    <n v="453925.19200000202"/>
    <m/>
    <m/>
    <m/>
    <m/>
    <d v="2022-08-02T07:20:20"/>
    <s v="r.thijssen"/>
    <d v="2022-08-03T09:51:04"/>
    <s v="r.thijssen"/>
    <m/>
    <m/>
    <m/>
    <m/>
    <m/>
    <m/>
    <m/>
    <m/>
    <m/>
    <m/>
    <m/>
    <m/>
    <m/>
  </r>
  <r>
    <m/>
    <s v="BTZ.0451"/>
    <m/>
    <x v="9"/>
    <m/>
    <m/>
    <m/>
    <m/>
    <m/>
    <m/>
    <m/>
    <m/>
    <m/>
    <m/>
    <x v="2"/>
    <m/>
    <m/>
    <m/>
    <m/>
    <m/>
    <m/>
    <n v="135770.069000002"/>
    <n v="453926.39200000098"/>
    <m/>
    <m/>
    <m/>
    <m/>
    <d v="2022-08-02T07:20:20"/>
    <s v="r.thijssen"/>
    <d v="2022-08-03T09:51:04"/>
    <s v="r.thijssen"/>
    <m/>
    <m/>
    <m/>
    <m/>
    <m/>
    <m/>
    <m/>
    <m/>
    <m/>
    <m/>
    <m/>
    <m/>
    <m/>
  </r>
  <r>
    <m/>
    <s v="BTZ.0452"/>
    <m/>
    <x v="9"/>
    <m/>
    <m/>
    <m/>
    <m/>
    <m/>
    <m/>
    <m/>
    <m/>
    <m/>
    <m/>
    <x v="2"/>
    <m/>
    <m/>
    <m/>
    <m/>
    <m/>
    <m/>
    <n v="135778.834000003"/>
    <n v="453926.33500000101"/>
    <m/>
    <m/>
    <m/>
    <m/>
    <d v="2022-08-02T07:20:20"/>
    <s v="r.thijssen"/>
    <d v="2022-08-03T09:51:04"/>
    <s v="r.thijssen"/>
    <m/>
    <m/>
    <m/>
    <m/>
    <m/>
    <m/>
    <m/>
    <m/>
    <m/>
    <m/>
    <m/>
    <m/>
    <m/>
  </r>
  <r>
    <m/>
    <s v="BTZ.0453"/>
    <m/>
    <x v="9"/>
    <m/>
    <m/>
    <m/>
    <m/>
    <m/>
    <m/>
    <m/>
    <m/>
    <m/>
    <m/>
    <x v="2"/>
    <m/>
    <m/>
    <m/>
    <m/>
    <m/>
    <m/>
    <n v="135771.81000000201"/>
    <n v="453925.52300000202"/>
    <m/>
    <m/>
    <m/>
    <m/>
    <d v="2022-08-02T07:20:20"/>
    <s v="r.thijssen"/>
    <d v="2022-08-03T09:51:04"/>
    <s v="r.thijssen"/>
    <m/>
    <m/>
    <m/>
    <m/>
    <m/>
    <m/>
    <m/>
    <m/>
    <m/>
    <m/>
    <m/>
    <m/>
    <m/>
  </r>
  <r>
    <m/>
    <s v="BTZ.0454"/>
    <m/>
    <x v="9"/>
    <m/>
    <m/>
    <m/>
    <m/>
    <m/>
    <m/>
    <m/>
    <m/>
    <m/>
    <m/>
    <x v="2"/>
    <m/>
    <m/>
    <m/>
    <m/>
    <m/>
    <m/>
    <n v="135775.23400000099"/>
    <n v="453925.98200000101"/>
    <m/>
    <m/>
    <m/>
    <m/>
    <d v="2022-08-02T07:20:20"/>
    <s v="r.thijssen"/>
    <d v="2022-08-03T09:51:04"/>
    <s v="r.thijssen"/>
    <m/>
    <m/>
    <m/>
    <m/>
    <m/>
    <m/>
    <m/>
    <m/>
    <m/>
    <m/>
    <m/>
    <m/>
    <m/>
  </r>
  <r>
    <m/>
    <s v="BTZ.0455"/>
    <m/>
    <x v="9"/>
    <m/>
    <m/>
    <m/>
    <m/>
    <m/>
    <m/>
    <m/>
    <m/>
    <m/>
    <m/>
    <x v="2"/>
    <m/>
    <m/>
    <m/>
    <m/>
    <m/>
    <m/>
    <n v="135777.91600000099"/>
    <n v="453926.22900000197"/>
    <m/>
    <m/>
    <m/>
    <m/>
    <d v="2022-08-02T07:20:20"/>
    <s v="r.thijssen"/>
    <d v="2022-08-03T09:51:04"/>
    <s v="r.thijssen"/>
    <m/>
    <m/>
    <m/>
    <m/>
    <m/>
    <m/>
    <m/>
    <m/>
    <m/>
    <m/>
    <m/>
    <m/>
    <m/>
  </r>
  <r>
    <m/>
    <s v="BTZ.0456"/>
    <m/>
    <x v="9"/>
    <m/>
    <m/>
    <m/>
    <m/>
    <m/>
    <m/>
    <m/>
    <m/>
    <m/>
    <m/>
    <x v="2"/>
    <m/>
    <m/>
    <m/>
    <m/>
    <m/>
    <m/>
    <n v="135780.422000002"/>
    <n v="453926.547000002"/>
    <m/>
    <m/>
    <m/>
    <m/>
    <d v="2022-08-02T07:20:20"/>
    <s v="r.thijssen"/>
    <d v="2022-08-03T09:51:04"/>
    <s v="r.thijssen"/>
    <m/>
    <m/>
    <m/>
    <m/>
    <m/>
    <m/>
    <m/>
    <m/>
    <m/>
    <m/>
    <m/>
    <m/>
    <m/>
  </r>
  <r>
    <m/>
    <s v="BTZ.0457"/>
    <m/>
    <x v="9"/>
    <m/>
    <m/>
    <m/>
    <m/>
    <m/>
    <m/>
    <m/>
    <m/>
    <m/>
    <m/>
    <x v="2"/>
    <m/>
    <m/>
    <m/>
    <m/>
    <m/>
    <m/>
    <n v="135783.176000003"/>
    <n v="453927.323000003"/>
    <m/>
    <m/>
    <m/>
    <m/>
    <d v="2022-08-02T07:20:20"/>
    <s v="r.thijssen"/>
    <d v="2022-08-03T09:51:04"/>
    <s v="r.thijssen"/>
    <m/>
    <m/>
    <m/>
    <m/>
    <m/>
    <m/>
    <m/>
    <m/>
    <m/>
    <m/>
    <m/>
    <m/>
    <m/>
  </r>
  <r>
    <m/>
    <s v="BTZ.0458"/>
    <m/>
    <x v="9"/>
    <m/>
    <m/>
    <m/>
    <m/>
    <m/>
    <m/>
    <m/>
    <m/>
    <m/>
    <m/>
    <x v="2"/>
    <m/>
    <m/>
    <m/>
    <m/>
    <m/>
    <m/>
    <n v="135788.61199999999"/>
    <n v="453927.99400000297"/>
    <m/>
    <m/>
    <m/>
    <m/>
    <d v="2022-08-02T07:20:20"/>
    <s v="r.thijssen"/>
    <d v="2022-08-03T09:51:04"/>
    <s v="r.thijssen"/>
    <m/>
    <m/>
    <m/>
    <m/>
    <m/>
    <m/>
    <m/>
    <m/>
    <m/>
    <m/>
    <m/>
    <m/>
    <m/>
  </r>
  <r>
    <m/>
    <s v="BTZ.0459"/>
    <m/>
    <x v="9"/>
    <m/>
    <m/>
    <m/>
    <m/>
    <m/>
    <m/>
    <m/>
    <m/>
    <m/>
    <m/>
    <x v="2"/>
    <m/>
    <m/>
    <m/>
    <m/>
    <m/>
    <m/>
    <n v="135792.636"/>
    <n v="453928.629000001"/>
    <m/>
    <m/>
    <m/>
    <m/>
    <d v="2022-08-02T07:20:20"/>
    <s v="r.thijssen"/>
    <d v="2022-08-03T09:51:04"/>
    <s v="r.thijssen"/>
    <m/>
    <m/>
    <m/>
    <m/>
    <m/>
    <m/>
    <m/>
    <m/>
    <m/>
    <m/>
    <m/>
    <m/>
    <m/>
  </r>
  <r>
    <m/>
    <s v="BTZ.0460"/>
    <m/>
    <x v="9"/>
    <m/>
    <m/>
    <m/>
    <m/>
    <m/>
    <m/>
    <m/>
    <m/>
    <m/>
    <m/>
    <x v="2"/>
    <m/>
    <m/>
    <m/>
    <m/>
    <m/>
    <m/>
    <n v="135791.400000002"/>
    <n v="453928.629000001"/>
    <m/>
    <m/>
    <m/>
    <m/>
    <d v="2022-08-02T07:20:20"/>
    <s v="r.thijssen"/>
    <d v="2022-08-03T09:51:04"/>
    <s v="r.thijssen"/>
    <m/>
    <m/>
    <m/>
    <m/>
    <m/>
    <m/>
    <m/>
    <m/>
    <m/>
    <m/>
    <m/>
    <m/>
    <m/>
  </r>
  <r>
    <m/>
    <s v="BTZ.0461"/>
    <m/>
    <x v="9"/>
    <m/>
    <m/>
    <m/>
    <m/>
    <m/>
    <m/>
    <m/>
    <m/>
    <m/>
    <m/>
    <x v="2"/>
    <m/>
    <m/>
    <m/>
    <m/>
    <m/>
    <m/>
    <n v="135877.254000001"/>
    <n v="454151.04300000099"/>
    <m/>
    <m/>
    <m/>
    <s v="Ja"/>
    <d v="2022-08-02T07:20:20"/>
    <s v="r.thijssen"/>
    <d v="2022-08-03T09:51:04"/>
    <s v="r.thijssen"/>
    <m/>
    <m/>
    <m/>
    <m/>
    <m/>
    <m/>
    <m/>
    <m/>
    <m/>
    <m/>
    <m/>
    <m/>
    <m/>
  </r>
  <r>
    <m/>
    <s v="BTZ.0465"/>
    <m/>
    <x v="9"/>
    <m/>
    <m/>
    <m/>
    <m/>
    <m/>
    <m/>
    <m/>
    <m/>
    <m/>
    <m/>
    <x v="2"/>
    <m/>
    <m/>
    <m/>
    <m/>
    <m/>
    <m/>
    <n v="135952.35200000199"/>
    <n v="454037.04300000099"/>
    <m/>
    <m/>
    <m/>
    <m/>
    <d v="2022-08-02T07:20:20"/>
    <s v="r.thijssen"/>
    <d v="2022-08-03T09:51:04"/>
    <s v="r.thijssen"/>
    <m/>
    <m/>
    <m/>
    <m/>
    <m/>
    <m/>
    <m/>
    <m/>
    <m/>
    <m/>
    <m/>
    <m/>
    <m/>
  </r>
  <r>
    <m/>
    <s v="BTZ.0469"/>
    <m/>
    <x v="9"/>
    <m/>
    <m/>
    <m/>
    <m/>
    <m/>
    <m/>
    <m/>
    <m/>
    <m/>
    <m/>
    <x v="2"/>
    <m/>
    <m/>
    <m/>
    <m/>
    <m/>
    <m/>
    <n v="135966.283"/>
    <n v="454043.54500000202"/>
    <m/>
    <m/>
    <m/>
    <m/>
    <d v="2022-08-02T07:20:20"/>
    <s v="r.thijssen"/>
    <d v="2022-08-03T09:51:04"/>
    <s v="r.thijssen"/>
    <m/>
    <m/>
    <m/>
    <m/>
    <m/>
    <m/>
    <m/>
    <m/>
    <m/>
    <m/>
    <m/>
    <m/>
    <m/>
  </r>
  <r>
    <m/>
    <s v="BTZ.0470"/>
    <m/>
    <x v="9"/>
    <m/>
    <m/>
    <m/>
    <m/>
    <m/>
    <m/>
    <m/>
    <m/>
    <m/>
    <m/>
    <x v="2"/>
    <m/>
    <m/>
    <m/>
    <m/>
    <m/>
    <m/>
    <n v="135968.81400000301"/>
    <n v="454043.76600000297"/>
    <m/>
    <m/>
    <m/>
    <m/>
    <d v="2022-08-02T07:20:20"/>
    <s v="r.thijssen"/>
    <d v="2022-08-03T09:51:04"/>
    <s v="r.thijssen"/>
    <m/>
    <m/>
    <m/>
    <m/>
    <m/>
    <m/>
    <m/>
    <m/>
    <m/>
    <m/>
    <m/>
    <m/>
    <m/>
  </r>
  <r>
    <m/>
    <s v="BTZ.0471"/>
    <m/>
    <x v="9"/>
    <m/>
    <m/>
    <m/>
    <m/>
    <m/>
    <m/>
    <m/>
    <m/>
    <m/>
    <m/>
    <x v="2"/>
    <m/>
    <m/>
    <m/>
    <m/>
    <m/>
    <m/>
    <n v="135967.09"/>
    <n v="454043.57600000099"/>
    <m/>
    <m/>
    <m/>
    <m/>
    <d v="2022-08-02T07:20:20"/>
    <s v="r.thijssen"/>
    <d v="2022-08-03T09:51:04"/>
    <s v="r.thijssen"/>
    <m/>
    <m/>
    <m/>
    <m/>
    <m/>
    <m/>
    <m/>
    <m/>
    <m/>
    <m/>
    <m/>
    <m/>
    <m/>
  </r>
  <r>
    <m/>
    <s v="BTZ.0472"/>
    <m/>
    <x v="9"/>
    <m/>
    <m/>
    <m/>
    <m/>
    <m/>
    <m/>
    <m/>
    <m/>
    <m/>
    <m/>
    <x v="2"/>
    <m/>
    <m/>
    <m/>
    <m/>
    <m/>
    <m/>
    <n v="135967.88100000101"/>
    <n v="454043.65500000102"/>
    <m/>
    <m/>
    <m/>
    <m/>
    <d v="2022-08-02T07:20:20"/>
    <s v="r.thijssen"/>
    <d v="2022-08-03T09:51:04"/>
    <s v="r.thijssen"/>
    <m/>
    <m/>
    <m/>
    <m/>
    <m/>
    <m/>
    <m/>
    <m/>
    <m/>
    <m/>
    <m/>
    <m/>
    <m/>
  </r>
  <r>
    <m/>
    <s v="BTZ.0477"/>
    <m/>
    <x v="9"/>
    <m/>
    <m/>
    <m/>
    <m/>
    <m/>
    <m/>
    <m/>
    <m/>
    <m/>
    <m/>
    <x v="2"/>
    <m/>
    <m/>
    <m/>
    <m/>
    <m/>
    <m/>
    <n v="135952.084000003"/>
    <n v="454041.93199999997"/>
    <m/>
    <m/>
    <m/>
    <m/>
    <d v="2022-08-02T07:20:20"/>
    <s v="r.thijssen"/>
    <d v="2022-08-03T09:51:04"/>
    <s v="r.thijssen"/>
    <m/>
    <m/>
    <m/>
    <m/>
    <m/>
    <m/>
    <m/>
    <m/>
    <m/>
    <m/>
    <m/>
    <m/>
    <m/>
  </r>
  <r>
    <m/>
    <s v="BTZ.0478"/>
    <m/>
    <x v="9"/>
    <m/>
    <m/>
    <m/>
    <m/>
    <m/>
    <m/>
    <m/>
    <m/>
    <m/>
    <m/>
    <x v="2"/>
    <m/>
    <m/>
    <m/>
    <m/>
    <m/>
    <m/>
    <n v="135954.900000002"/>
    <n v="454042.18500000198"/>
    <m/>
    <m/>
    <m/>
    <m/>
    <d v="2022-08-02T07:20:20"/>
    <s v="r.thijssen"/>
    <d v="2022-08-03T09:51:04"/>
    <s v="r.thijssen"/>
    <m/>
    <m/>
    <m/>
    <m/>
    <m/>
    <m/>
    <m/>
    <m/>
    <m/>
    <m/>
    <m/>
    <m/>
    <m/>
  </r>
  <r>
    <m/>
    <s v="BTZ.0479"/>
    <m/>
    <x v="9"/>
    <m/>
    <m/>
    <m/>
    <m/>
    <m/>
    <m/>
    <m/>
    <m/>
    <m/>
    <m/>
    <x v="2"/>
    <m/>
    <m/>
    <m/>
    <m/>
    <m/>
    <m/>
    <n v="135955.944000002"/>
    <n v="454042.28000000102"/>
    <m/>
    <m/>
    <m/>
    <m/>
    <d v="2022-08-02T07:20:20"/>
    <s v="r.thijssen"/>
    <d v="2022-08-03T09:51:04"/>
    <s v="r.thijssen"/>
    <m/>
    <m/>
    <m/>
    <m/>
    <m/>
    <m/>
    <m/>
    <m/>
    <m/>
    <m/>
    <m/>
    <m/>
    <m/>
  </r>
  <r>
    <m/>
    <s v="BTZ.0480"/>
    <m/>
    <x v="9"/>
    <m/>
    <m/>
    <m/>
    <m/>
    <m/>
    <m/>
    <m/>
    <m/>
    <m/>
    <m/>
    <x v="2"/>
    <m/>
    <m/>
    <m/>
    <m/>
    <m/>
    <m/>
    <n v="135956.65600000299"/>
    <n v="454042.533"/>
    <m/>
    <m/>
    <m/>
    <m/>
    <d v="2022-08-02T07:20:20"/>
    <s v="r.thijssen"/>
    <d v="2022-08-03T09:51:04"/>
    <s v="r.thijssen"/>
    <m/>
    <m/>
    <m/>
    <m/>
    <m/>
    <m/>
    <m/>
    <m/>
    <m/>
    <m/>
    <m/>
    <m/>
    <m/>
  </r>
  <r>
    <m/>
    <s v="BTZ.0481"/>
    <m/>
    <x v="9"/>
    <m/>
    <m/>
    <m/>
    <m/>
    <m/>
    <m/>
    <m/>
    <m/>
    <m/>
    <m/>
    <x v="2"/>
    <m/>
    <m/>
    <m/>
    <m/>
    <m/>
    <m/>
    <n v="135953.98200000101"/>
    <n v="454042.12200000102"/>
    <m/>
    <m/>
    <m/>
    <m/>
    <d v="2022-08-02T07:20:20"/>
    <s v="r.thijssen"/>
    <d v="2022-08-03T09:51:04"/>
    <s v="r.thijssen"/>
    <m/>
    <m/>
    <m/>
    <m/>
    <m/>
    <m/>
    <m/>
    <m/>
    <m/>
    <m/>
    <m/>
    <m/>
    <m/>
  </r>
  <r>
    <m/>
    <s v="BTZ.0482"/>
    <m/>
    <x v="9"/>
    <m/>
    <m/>
    <m/>
    <m/>
    <m/>
    <m/>
    <m/>
    <m/>
    <m/>
    <m/>
    <x v="2"/>
    <m/>
    <m/>
    <m/>
    <m/>
    <m/>
    <m/>
    <n v="135953.19099999999"/>
    <n v="454042.13700000203"/>
    <m/>
    <m/>
    <m/>
    <m/>
    <d v="2022-08-02T07:20:20"/>
    <s v="r.thijssen"/>
    <d v="2022-08-03T09:51:04"/>
    <s v="r.thijssen"/>
    <m/>
    <m/>
    <m/>
    <m/>
    <m/>
    <m/>
    <m/>
    <m/>
    <m/>
    <m/>
    <m/>
    <m/>
    <m/>
  </r>
  <r>
    <m/>
    <s v="BTZ.0483"/>
    <m/>
    <x v="9"/>
    <m/>
    <m/>
    <m/>
    <m/>
    <m/>
    <m/>
    <m/>
    <m/>
    <m/>
    <m/>
    <x v="2"/>
    <m/>
    <m/>
    <m/>
    <m/>
    <m/>
    <m/>
    <n v="135804.58500000101"/>
    <n v="454139.93100000202"/>
    <m/>
    <m/>
    <m/>
    <s v="Ja"/>
    <d v="2022-08-02T07:20:20"/>
    <s v="r.thijssen"/>
    <d v="2022-08-03T09:51:04"/>
    <s v="r.thijssen"/>
    <m/>
    <m/>
    <m/>
    <m/>
    <m/>
    <m/>
    <m/>
    <m/>
    <m/>
    <m/>
    <m/>
    <m/>
    <m/>
  </r>
  <r>
    <m/>
    <s v="BTZ.0484"/>
    <m/>
    <x v="9"/>
    <m/>
    <m/>
    <m/>
    <m/>
    <m/>
    <m/>
    <m/>
    <m/>
    <m/>
    <m/>
    <x v="2"/>
    <m/>
    <m/>
    <m/>
    <m/>
    <m/>
    <m/>
    <n v="135795.197000001"/>
    <n v="454137.989"/>
    <m/>
    <m/>
    <m/>
    <s v="Ja"/>
    <d v="2022-08-02T07:20:20"/>
    <s v="r.thijssen"/>
    <d v="2022-08-03T09:51:04"/>
    <s v="r.thijssen"/>
    <m/>
    <m/>
    <m/>
    <m/>
    <m/>
    <m/>
    <m/>
    <m/>
    <m/>
    <m/>
    <m/>
    <m/>
    <m/>
  </r>
  <r>
    <m/>
    <s v="BTZ.0485"/>
    <m/>
    <x v="9"/>
    <m/>
    <m/>
    <m/>
    <m/>
    <m/>
    <m/>
    <m/>
    <m/>
    <m/>
    <m/>
    <x v="2"/>
    <m/>
    <m/>
    <m/>
    <m/>
    <m/>
    <m/>
    <n v="135784.91600000099"/>
    <n v="454135.91600000102"/>
    <m/>
    <m/>
    <m/>
    <s v="Ja"/>
    <d v="2022-08-02T07:20:20"/>
    <s v="r.thijssen"/>
    <d v="2022-08-03T09:51:04"/>
    <s v="r.thijssen"/>
    <m/>
    <m/>
    <m/>
    <m/>
    <m/>
    <m/>
    <m/>
    <m/>
    <m/>
    <m/>
    <m/>
    <m/>
    <m/>
  </r>
  <r>
    <m/>
    <s v="BTZ.0486"/>
    <m/>
    <x v="9"/>
    <m/>
    <m/>
    <m/>
    <m/>
    <m/>
    <m/>
    <m/>
    <m/>
    <m/>
    <m/>
    <x v="2"/>
    <m/>
    <m/>
    <m/>
    <m/>
    <m/>
    <m/>
    <n v="135774.31599999999"/>
    <n v="454133.68800000101"/>
    <m/>
    <m/>
    <m/>
    <s v="Ja"/>
    <d v="2022-08-02T07:20:20"/>
    <s v="r.thijssen"/>
    <d v="2022-08-03T09:51:04"/>
    <s v="r.thijssen"/>
    <m/>
    <m/>
    <m/>
    <m/>
    <m/>
    <m/>
    <m/>
    <m/>
    <m/>
    <m/>
    <m/>
    <m/>
    <m/>
  </r>
  <r>
    <m/>
    <s v="BTZ.0487"/>
    <m/>
    <x v="9"/>
    <m/>
    <m/>
    <m/>
    <m/>
    <m/>
    <m/>
    <m/>
    <m/>
    <m/>
    <m/>
    <x v="2"/>
    <m/>
    <m/>
    <m/>
    <m/>
    <m/>
    <m/>
    <n v="135765.57700000299"/>
    <n v="454131.944000002"/>
    <m/>
    <m/>
    <m/>
    <s v="Ja"/>
    <d v="2022-08-02T07:20:20"/>
    <s v="r.thijssen"/>
    <d v="2022-08-03T09:51:04"/>
    <s v="r.thijssen"/>
    <m/>
    <m/>
    <m/>
    <m/>
    <m/>
    <m/>
    <m/>
    <m/>
    <m/>
    <m/>
    <m/>
    <m/>
    <m/>
  </r>
  <r>
    <m/>
    <s v="BTZ.0488"/>
    <m/>
    <x v="9"/>
    <m/>
    <m/>
    <m/>
    <m/>
    <m/>
    <m/>
    <m/>
    <m/>
    <m/>
    <m/>
    <x v="2"/>
    <m/>
    <m/>
    <m/>
    <m/>
    <m/>
    <m/>
    <n v="135756.29200000301"/>
    <n v="454130.14600000199"/>
    <m/>
    <m/>
    <m/>
    <s v="Ja"/>
    <d v="2022-08-02T07:20:20"/>
    <s v="r.thijssen"/>
    <d v="2022-08-03T09:51:04"/>
    <s v="r.thijssen"/>
    <m/>
    <m/>
    <m/>
    <m/>
    <m/>
    <m/>
    <m/>
    <m/>
    <m/>
    <m/>
    <m/>
    <m/>
    <m/>
  </r>
  <r>
    <m/>
    <s v="BTZ.0489"/>
    <m/>
    <x v="9"/>
    <m/>
    <m/>
    <m/>
    <m/>
    <m/>
    <m/>
    <m/>
    <m/>
    <m/>
    <m/>
    <x v="2"/>
    <m/>
    <m/>
    <m/>
    <m/>
    <m/>
    <m/>
    <n v="135814.26300000001"/>
    <n v="454142.16800000099"/>
    <m/>
    <m/>
    <m/>
    <s v="Ja"/>
    <d v="2022-08-02T07:20:20"/>
    <s v="r.thijssen"/>
    <d v="2022-08-03T09:51:04"/>
    <s v="r.thijssen"/>
    <m/>
    <m/>
    <m/>
    <m/>
    <m/>
    <m/>
    <m/>
    <m/>
    <m/>
    <m/>
    <m/>
    <m/>
    <m/>
  </r>
  <r>
    <m/>
    <s v="BTZ.0490"/>
    <m/>
    <x v="9"/>
    <m/>
    <m/>
    <m/>
    <m/>
    <m/>
    <m/>
    <m/>
    <m/>
    <m/>
    <m/>
    <x v="2"/>
    <m/>
    <m/>
    <m/>
    <m/>
    <m/>
    <m/>
    <n v="135783.369000003"/>
    <n v="454149.48500000301"/>
    <m/>
    <m/>
    <m/>
    <s v="Ja"/>
    <d v="2022-08-02T07:20:20"/>
    <s v="r.thijssen"/>
    <d v="2022-08-03T09:51:04"/>
    <s v="r.thijssen"/>
    <m/>
    <m/>
    <m/>
    <m/>
    <m/>
    <m/>
    <m/>
    <m/>
    <m/>
    <m/>
    <m/>
    <m/>
    <m/>
  </r>
  <r>
    <m/>
    <s v="BTZ.0491"/>
    <m/>
    <x v="9"/>
    <m/>
    <m/>
    <m/>
    <m/>
    <m/>
    <m/>
    <m/>
    <m/>
    <m/>
    <m/>
    <x v="2"/>
    <m/>
    <m/>
    <m/>
    <m/>
    <m/>
    <m/>
    <n v="135780.68500000201"/>
    <n v="454157.85800000298"/>
    <m/>
    <m/>
    <m/>
    <s v="Ja"/>
    <d v="2022-08-02T07:20:20"/>
    <s v="r.thijssen"/>
    <d v="2022-08-03T09:51:04"/>
    <s v="r.thijssen"/>
    <m/>
    <m/>
    <m/>
    <m/>
    <m/>
    <m/>
    <m/>
    <m/>
    <m/>
    <m/>
    <m/>
    <m/>
    <m/>
  </r>
  <r>
    <m/>
    <s v="BTZ.0492"/>
    <m/>
    <x v="9"/>
    <m/>
    <m/>
    <m/>
    <m/>
    <m/>
    <m/>
    <m/>
    <m/>
    <m/>
    <m/>
    <x v="2"/>
    <m/>
    <m/>
    <m/>
    <m/>
    <m/>
    <m/>
    <n v="135753.50600000101"/>
    <n v="454142.955000002"/>
    <m/>
    <m/>
    <m/>
    <s v="Ja"/>
    <d v="2022-08-02T07:20:20"/>
    <s v="r.thijssen"/>
    <d v="2022-08-03T09:51:04"/>
    <s v="r.thijssen"/>
    <m/>
    <m/>
    <m/>
    <m/>
    <m/>
    <m/>
    <m/>
    <m/>
    <m/>
    <m/>
    <m/>
    <m/>
    <m/>
  </r>
  <r>
    <m/>
    <s v="BTZ.0493"/>
    <m/>
    <x v="9"/>
    <m/>
    <m/>
    <m/>
    <m/>
    <m/>
    <m/>
    <m/>
    <m/>
    <m/>
    <m/>
    <x v="2"/>
    <m/>
    <m/>
    <m/>
    <m/>
    <m/>
    <m/>
    <n v="135750.68800000101"/>
    <n v="454151.864"/>
    <m/>
    <m/>
    <m/>
    <s v="Ja"/>
    <d v="2022-08-02T07:20:20"/>
    <s v="r.thijssen"/>
    <d v="2022-08-03T09:51:04"/>
    <s v="r.thijssen"/>
    <m/>
    <m/>
    <m/>
    <m/>
    <m/>
    <m/>
    <m/>
    <m/>
    <m/>
    <m/>
    <m/>
    <m/>
    <m/>
  </r>
  <r>
    <m/>
    <s v="BTZ.0494"/>
    <m/>
    <x v="9"/>
    <m/>
    <m/>
    <m/>
    <m/>
    <m/>
    <m/>
    <m/>
    <m/>
    <m/>
    <m/>
    <x v="2"/>
    <m/>
    <m/>
    <m/>
    <m/>
    <m/>
    <m/>
    <n v="135747.19900000101"/>
    <n v="454139.33200000197"/>
    <m/>
    <m/>
    <m/>
    <s v="Ja"/>
    <d v="2022-08-02T07:20:20"/>
    <s v="r.thijssen"/>
    <d v="2022-08-03T09:51:04"/>
    <s v="r.thijssen"/>
    <m/>
    <m/>
    <m/>
    <m/>
    <m/>
    <m/>
    <m/>
    <m/>
    <m/>
    <m/>
    <m/>
    <m/>
    <m/>
  </r>
  <r>
    <m/>
    <s v="BTZ.0495"/>
    <m/>
    <x v="9"/>
    <m/>
    <m/>
    <m/>
    <m/>
    <m/>
    <m/>
    <m/>
    <m/>
    <m/>
    <m/>
    <x v="2"/>
    <m/>
    <m/>
    <m/>
    <m/>
    <m/>
    <m/>
    <n v="135748.67500000101"/>
    <n v="454133.72300000099"/>
    <m/>
    <m/>
    <m/>
    <s v="Ja"/>
    <d v="2022-08-02T07:20:20"/>
    <s v="r.thijssen"/>
    <d v="2022-08-03T09:51:04"/>
    <s v="r.thijssen"/>
    <m/>
    <m/>
    <m/>
    <m/>
    <m/>
    <m/>
    <m/>
    <m/>
    <m/>
    <m/>
    <m/>
    <m/>
    <m/>
  </r>
  <r>
    <m/>
    <s v="BTZ.0496"/>
    <m/>
    <x v="9"/>
    <m/>
    <m/>
    <m/>
    <m/>
    <m/>
    <m/>
    <m/>
    <m/>
    <m/>
    <m/>
    <x v="2"/>
    <m/>
    <m/>
    <m/>
    <m/>
    <m/>
    <m/>
    <n v="135745.88500000199"/>
    <n v="454144.84900000301"/>
    <m/>
    <m/>
    <m/>
    <s v="Ja"/>
    <d v="2022-08-02T07:20:20"/>
    <s v="r.thijssen"/>
    <d v="2022-08-03T09:51:04"/>
    <s v="r.thijssen"/>
    <m/>
    <m/>
    <m/>
    <m/>
    <m/>
    <m/>
    <m/>
    <m/>
    <m/>
    <m/>
    <m/>
    <m/>
    <m/>
  </r>
  <r>
    <m/>
    <s v="BTZ.0497"/>
    <m/>
    <x v="9"/>
    <m/>
    <m/>
    <m/>
    <m/>
    <m/>
    <m/>
    <m/>
    <m/>
    <m/>
    <m/>
    <x v="2"/>
    <m/>
    <m/>
    <m/>
    <m/>
    <m/>
    <m/>
    <n v="135744.38200000301"/>
    <n v="454151.42400000198"/>
    <m/>
    <m/>
    <m/>
    <s v="Ja"/>
    <d v="2022-08-02T07:20:20"/>
    <s v="r.thijssen"/>
    <d v="2022-08-03T09:51:04"/>
    <s v="r.thijssen"/>
    <m/>
    <m/>
    <m/>
    <m/>
    <m/>
    <m/>
    <m/>
    <m/>
    <m/>
    <m/>
    <m/>
    <m/>
    <m/>
  </r>
  <r>
    <m/>
    <s v="BTZ.0498"/>
    <m/>
    <x v="9"/>
    <m/>
    <m/>
    <m/>
    <m/>
    <m/>
    <m/>
    <m/>
    <m/>
    <m/>
    <m/>
    <x v="2"/>
    <m/>
    <m/>
    <m/>
    <m/>
    <m/>
    <m/>
    <n v="135825.20000000301"/>
    <n v="454153.71400000202"/>
    <m/>
    <m/>
    <m/>
    <s v="Ja"/>
    <d v="2022-08-02T07:20:20"/>
    <s v="r.thijssen"/>
    <d v="2022-08-03T09:51:04"/>
    <s v="r.thijssen"/>
    <m/>
    <m/>
    <m/>
    <m/>
    <m/>
    <m/>
    <m/>
    <m/>
    <m/>
    <m/>
    <m/>
    <m/>
    <m/>
  </r>
  <r>
    <m/>
    <s v="BTZ.0499"/>
    <m/>
    <x v="9"/>
    <m/>
    <m/>
    <m/>
    <m/>
    <m/>
    <m/>
    <m/>
    <m/>
    <m/>
    <m/>
    <x v="2"/>
    <m/>
    <m/>
    <m/>
    <m/>
    <m/>
    <m/>
    <n v="135834.12100000301"/>
    <n v="454155.83500000101"/>
    <m/>
    <m/>
    <m/>
    <s v="Ja"/>
    <d v="2022-08-02T07:20:20"/>
    <s v="r.thijssen"/>
    <d v="2022-08-03T09:51:04"/>
    <s v="r.thijssen"/>
    <m/>
    <m/>
    <m/>
    <m/>
    <m/>
    <m/>
    <m/>
    <m/>
    <m/>
    <m/>
    <m/>
    <m/>
    <m/>
  </r>
  <r>
    <m/>
    <s v="BTZ.0500"/>
    <m/>
    <x v="9"/>
    <m/>
    <m/>
    <m/>
    <m/>
    <m/>
    <m/>
    <m/>
    <m/>
    <m/>
    <m/>
    <x v="2"/>
    <m/>
    <m/>
    <m/>
    <m/>
    <m/>
    <m/>
    <n v="135850.30400000099"/>
    <n v="454159.297000002"/>
    <m/>
    <m/>
    <m/>
    <s v="Ja"/>
    <d v="2022-08-02T07:20:20"/>
    <s v="r.thijssen"/>
    <d v="2022-08-03T09:51:04"/>
    <s v="r.thijssen"/>
    <m/>
    <m/>
    <m/>
    <m/>
    <m/>
    <m/>
    <m/>
    <m/>
    <m/>
    <m/>
    <m/>
    <m/>
    <m/>
  </r>
  <r>
    <m/>
    <s v="BTZ.0501"/>
    <m/>
    <x v="9"/>
    <m/>
    <m/>
    <m/>
    <m/>
    <m/>
    <m/>
    <m/>
    <m/>
    <m/>
    <m/>
    <x v="2"/>
    <m/>
    <m/>
    <m/>
    <m/>
    <m/>
    <m/>
    <n v="135834.50899999999"/>
    <n v="454234.61500000203"/>
    <m/>
    <m/>
    <m/>
    <s v="Ja"/>
    <d v="2022-08-02T07:20:20"/>
    <s v="r.thijssen"/>
    <d v="2022-08-03T09:51:04"/>
    <s v="r.thijssen"/>
    <m/>
    <m/>
    <m/>
    <m/>
    <m/>
    <m/>
    <m/>
    <m/>
    <m/>
    <m/>
    <m/>
    <m/>
    <m/>
  </r>
  <r>
    <m/>
    <s v="BTZ.0502"/>
    <m/>
    <x v="9"/>
    <m/>
    <m/>
    <m/>
    <m/>
    <m/>
    <m/>
    <m/>
    <m/>
    <m/>
    <m/>
    <x v="2"/>
    <m/>
    <m/>
    <m/>
    <m/>
    <m/>
    <m/>
    <n v="135824.31500000099"/>
    <n v="454232.25"/>
    <m/>
    <m/>
    <m/>
    <s v="Ja"/>
    <d v="2022-08-02T07:20:20"/>
    <s v="r.thijssen"/>
    <d v="2022-08-03T09:51:04"/>
    <s v="r.thijssen"/>
    <m/>
    <m/>
    <m/>
    <m/>
    <m/>
    <m/>
    <m/>
    <m/>
    <m/>
    <m/>
    <m/>
    <m/>
    <m/>
  </r>
  <r>
    <m/>
    <s v="BTZ.0503"/>
    <m/>
    <x v="9"/>
    <m/>
    <m/>
    <m/>
    <m/>
    <m/>
    <m/>
    <m/>
    <m/>
    <m/>
    <m/>
    <x v="2"/>
    <m/>
    <m/>
    <m/>
    <m/>
    <m/>
    <m/>
    <n v="135811.61199999999"/>
    <n v="454229.46400000202"/>
    <m/>
    <m/>
    <m/>
    <s v="Ja"/>
    <d v="2022-08-02T07:20:20"/>
    <s v="r.thijssen"/>
    <d v="2022-08-03T09:51:04"/>
    <s v="r.thijssen"/>
    <m/>
    <m/>
    <m/>
    <m/>
    <m/>
    <m/>
    <m/>
    <m/>
    <m/>
    <m/>
    <m/>
    <m/>
    <m/>
  </r>
  <r>
    <m/>
    <s v="BTZ.0504"/>
    <m/>
    <x v="9"/>
    <m/>
    <m/>
    <m/>
    <m/>
    <m/>
    <m/>
    <m/>
    <m/>
    <m/>
    <m/>
    <x v="2"/>
    <m/>
    <m/>
    <m/>
    <m/>
    <m/>
    <m/>
    <n v="135801.59"/>
    <n v="454227.00100000203"/>
    <m/>
    <m/>
    <m/>
    <s v="Ja"/>
    <d v="2022-08-02T07:20:20"/>
    <s v="r.thijssen"/>
    <d v="2022-08-03T09:51:04"/>
    <s v="r.thijssen"/>
    <m/>
    <m/>
    <m/>
    <m/>
    <m/>
    <m/>
    <m/>
    <m/>
    <m/>
    <m/>
    <m/>
    <m/>
    <m/>
  </r>
  <r>
    <m/>
    <s v="BTZ.0505"/>
    <m/>
    <x v="9"/>
    <m/>
    <m/>
    <m/>
    <m/>
    <m/>
    <m/>
    <m/>
    <m/>
    <m/>
    <m/>
    <x v="2"/>
    <m/>
    <m/>
    <m/>
    <m/>
    <m/>
    <m/>
    <n v="135791.58500000101"/>
    <n v="454225.264000002"/>
    <m/>
    <m/>
    <m/>
    <s v="Ja"/>
    <d v="2022-08-02T07:20:20"/>
    <s v="r.thijssen"/>
    <d v="2022-08-03T09:51:04"/>
    <s v="r.thijssen"/>
    <m/>
    <m/>
    <m/>
    <m/>
    <m/>
    <m/>
    <m/>
    <m/>
    <m/>
    <m/>
    <m/>
    <m/>
    <m/>
  </r>
  <r>
    <m/>
    <s v="BTZ.0506"/>
    <m/>
    <x v="9"/>
    <m/>
    <m/>
    <m/>
    <m/>
    <m/>
    <m/>
    <m/>
    <m/>
    <m/>
    <m/>
    <x v="2"/>
    <m/>
    <m/>
    <m/>
    <m/>
    <m/>
    <m/>
    <n v="135718.957000002"/>
    <n v="454240.43199999997"/>
    <m/>
    <m/>
    <m/>
    <s v="Ja"/>
    <d v="2022-08-02T07:20:20"/>
    <s v="r.thijssen"/>
    <d v="2022-08-03T09:51:04"/>
    <s v="r.thijssen"/>
    <m/>
    <m/>
    <m/>
    <m/>
    <m/>
    <m/>
    <m/>
    <m/>
    <m/>
    <m/>
    <m/>
    <m/>
    <m/>
  </r>
  <r>
    <m/>
    <s v="BTZ.0507"/>
    <m/>
    <x v="9"/>
    <m/>
    <m/>
    <m/>
    <m/>
    <m/>
    <m/>
    <m/>
    <m/>
    <m/>
    <m/>
    <x v="2"/>
    <m/>
    <m/>
    <m/>
    <m/>
    <m/>
    <m/>
    <n v="135718.91899999999"/>
    <n v="454241.71500000003"/>
    <m/>
    <m/>
    <m/>
    <s v="Ja"/>
    <d v="2022-08-02T07:20:20"/>
    <s v="r.thijssen"/>
    <d v="2022-08-03T09:51:04"/>
    <s v="r.thijssen"/>
    <m/>
    <m/>
    <m/>
    <m/>
    <m/>
    <m/>
    <m/>
    <m/>
    <m/>
    <m/>
    <m/>
    <m/>
    <m/>
  </r>
  <r>
    <m/>
    <s v="BTZ.0508"/>
    <m/>
    <x v="9"/>
    <m/>
    <m/>
    <m/>
    <m/>
    <m/>
    <m/>
    <m/>
    <m/>
    <m/>
    <m/>
    <x v="2"/>
    <m/>
    <m/>
    <m/>
    <m/>
    <m/>
    <m/>
    <n v="135706.38200000301"/>
    <n v="454244.390000001"/>
    <m/>
    <m/>
    <m/>
    <s v="Ja"/>
    <d v="2022-08-02T07:20:20"/>
    <s v="r.thijssen"/>
    <d v="2022-08-03T09:51:04"/>
    <s v="r.thijssen"/>
    <m/>
    <m/>
    <m/>
    <m/>
    <m/>
    <m/>
    <m/>
    <m/>
    <m/>
    <m/>
    <m/>
    <m/>
    <m/>
  </r>
  <r>
    <m/>
    <s v="BTZ.0509"/>
    <m/>
    <x v="9"/>
    <m/>
    <m/>
    <m/>
    <m/>
    <m/>
    <m/>
    <m/>
    <m/>
    <m/>
    <m/>
    <x v="2"/>
    <m/>
    <m/>
    <m/>
    <m/>
    <m/>
    <m/>
    <n v="135728.37000000101"/>
    <n v="454123.55600000202"/>
    <m/>
    <m/>
    <m/>
    <s v="Ja"/>
    <d v="2022-08-02T07:20:20"/>
    <s v="r.thijssen"/>
    <d v="2022-08-03T09:51:04"/>
    <s v="r.thijssen"/>
    <m/>
    <m/>
    <m/>
    <m/>
    <m/>
    <m/>
    <m/>
    <m/>
    <m/>
    <m/>
    <m/>
    <m/>
    <m/>
  </r>
  <r>
    <m/>
    <s v="BTZ.0510"/>
    <m/>
    <x v="9"/>
    <m/>
    <m/>
    <m/>
    <m/>
    <m/>
    <m/>
    <m/>
    <m/>
    <m/>
    <m/>
    <x v="2"/>
    <m/>
    <m/>
    <m/>
    <m/>
    <m/>
    <m/>
    <n v="135714.027000003"/>
    <n v="454131.88200000301"/>
    <m/>
    <m/>
    <m/>
    <s v="Ja"/>
    <d v="2022-08-02T07:20:20"/>
    <s v="r.thijssen"/>
    <d v="2022-08-03T09:51:04"/>
    <s v="r.thijssen"/>
    <m/>
    <m/>
    <m/>
    <m/>
    <m/>
    <m/>
    <m/>
    <m/>
    <m/>
    <m/>
    <m/>
    <m/>
    <m/>
  </r>
  <r>
    <m/>
    <s v="BTZ.0513"/>
    <m/>
    <x v="9"/>
    <m/>
    <m/>
    <m/>
    <m/>
    <m/>
    <m/>
    <m/>
    <m/>
    <m/>
    <m/>
    <x v="2"/>
    <m/>
    <m/>
    <m/>
    <m/>
    <m/>
    <m/>
    <n v="135734.437000003"/>
    <n v="454157.092"/>
    <m/>
    <m/>
    <m/>
    <s v="Ja"/>
    <d v="2022-08-02T07:20:20"/>
    <s v="r.thijssen"/>
    <d v="2022-08-03T09:51:04"/>
    <s v="r.thijssen"/>
    <m/>
    <m/>
    <m/>
    <m/>
    <m/>
    <m/>
    <m/>
    <m/>
    <m/>
    <m/>
    <m/>
    <m/>
    <m/>
  </r>
  <r>
    <m/>
    <s v="BTZ.0514"/>
    <m/>
    <x v="9"/>
    <m/>
    <m/>
    <m/>
    <m/>
    <m/>
    <m/>
    <m/>
    <m/>
    <m/>
    <m/>
    <x v="2"/>
    <m/>
    <m/>
    <m/>
    <m/>
    <m/>
    <m/>
    <n v="135738.31100000101"/>
    <n v="454158.47700000199"/>
    <m/>
    <m/>
    <m/>
    <s v="Ja"/>
    <d v="2022-08-02T07:20:20"/>
    <s v="r.thijssen"/>
    <d v="2022-08-03T09:51:04"/>
    <s v="r.thijssen"/>
    <m/>
    <m/>
    <m/>
    <m/>
    <m/>
    <m/>
    <m/>
    <m/>
    <m/>
    <m/>
    <m/>
    <m/>
    <m/>
  </r>
  <r>
    <m/>
    <s v="BTZ.0515"/>
    <m/>
    <x v="9"/>
    <m/>
    <m/>
    <m/>
    <m/>
    <m/>
    <m/>
    <m/>
    <m/>
    <m/>
    <m/>
    <x v="2"/>
    <m/>
    <m/>
    <m/>
    <m/>
    <m/>
    <m/>
    <n v="135741.215"/>
    <n v="454153.00700000301"/>
    <m/>
    <m/>
    <m/>
    <s v="Ja"/>
    <d v="2022-08-02T07:20:20"/>
    <s v="r.thijssen"/>
    <d v="2022-08-03T09:51:04"/>
    <s v="r.thijssen"/>
    <m/>
    <m/>
    <m/>
    <m/>
    <m/>
    <m/>
    <m/>
    <m/>
    <m/>
    <m/>
    <m/>
    <m/>
    <m/>
  </r>
  <r>
    <m/>
    <s v="BTZ.0516"/>
    <m/>
    <x v="9"/>
    <m/>
    <m/>
    <m/>
    <m/>
    <m/>
    <m/>
    <m/>
    <m/>
    <m/>
    <m/>
    <x v="2"/>
    <m/>
    <m/>
    <m/>
    <m/>
    <m/>
    <m/>
    <n v="135743.026000001"/>
    <n v="454157.98600000102"/>
    <m/>
    <m/>
    <m/>
    <s v="Ja"/>
    <d v="2022-08-02T07:20:20"/>
    <s v="r.thijssen"/>
    <d v="2022-08-03T09:51:04"/>
    <s v="r.thijssen"/>
    <m/>
    <m/>
    <m/>
    <m/>
    <m/>
    <m/>
    <m/>
    <m/>
    <m/>
    <m/>
    <m/>
    <m/>
    <m/>
  </r>
  <r>
    <m/>
    <s v="BTZ.0517"/>
    <m/>
    <x v="9"/>
    <m/>
    <m/>
    <m/>
    <m/>
    <m/>
    <m/>
    <m/>
    <m/>
    <m/>
    <m/>
    <x v="2"/>
    <m/>
    <m/>
    <m/>
    <m/>
    <m/>
    <m/>
    <n v="135735.104000002"/>
    <n v="454161.23100000201"/>
    <m/>
    <m/>
    <m/>
    <s v="Ja"/>
    <d v="2022-08-02T07:20:20"/>
    <s v="r.thijssen"/>
    <d v="2022-08-03T09:51:04"/>
    <s v="r.thijssen"/>
    <m/>
    <m/>
    <m/>
    <m/>
    <m/>
    <m/>
    <m/>
    <m/>
    <m/>
    <m/>
    <m/>
    <m/>
    <m/>
  </r>
  <r>
    <m/>
    <s v="BTZ.0518"/>
    <m/>
    <x v="9"/>
    <m/>
    <m/>
    <m/>
    <m/>
    <m/>
    <m/>
    <m/>
    <m/>
    <m/>
    <m/>
    <x v="2"/>
    <m/>
    <m/>
    <m/>
    <m/>
    <m/>
    <m/>
    <n v="135732.57700000299"/>
    <n v="454165.98400000099"/>
    <m/>
    <m/>
    <m/>
    <s v="Ja"/>
    <d v="2022-08-02T07:20:20"/>
    <s v="r.thijssen"/>
    <d v="2022-08-03T09:51:04"/>
    <s v="r.thijssen"/>
    <m/>
    <m/>
    <m/>
    <m/>
    <m/>
    <m/>
    <m/>
    <m/>
    <m/>
    <m/>
    <m/>
    <m/>
    <m/>
  </r>
  <r>
    <m/>
    <s v="BTZ.0519"/>
    <m/>
    <x v="9"/>
    <m/>
    <m/>
    <m/>
    <m/>
    <m/>
    <m/>
    <m/>
    <m/>
    <m/>
    <m/>
    <x v="2"/>
    <m/>
    <m/>
    <m/>
    <m/>
    <m/>
    <m/>
    <n v="135731.03000000099"/>
    <n v="454169.71900000097"/>
    <m/>
    <m/>
    <m/>
    <s v="Ja"/>
    <d v="2022-08-02T07:20:20"/>
    <s v="r.thijssen"/>
    <d v="2022-08-03T09:51:04"/>
    <s v="r.thijssen"/>
    <m/>
    <m/>
    <m/>
    <m/>
    <m/>
    <m/>
    <m/>
    <m/>
    <m/>
    <m/>
    <m/>
    <m/>
    <m/>
  </r>
  <r>
    <m/>
    <s v="BTZ.0520"/>
    <m/>
    <x v="9"/>
    <m/>
    <m/>
    <m/>
    <m/>
    <m/>
    <m/>
    <m/>
    <m/>
    <m/>
    <m/>
    <x v="2"/>
    <m/>
    <m/>
    <m/>
    <m/>
    <m/>
    <m/>
    <n v="135729.59600000101"/>
    <n v="454176.09400000097"/>
    <m/>
    <m/>
    <m/>
    <s v="Ja"/>
    <d v="2022-08-02T07:20:20"/>
    <s v="r.thijssen"/>
    <d v="2022-08-03T09:51:04"/>
    <s v="r.thijssen"/>
    <m/>
    <m/>
    <m/>
    <m/>
    <m/>
    <m/>
    <m/>
    <m/>
    <m/>
    <m/>
    <m/>
    <m/>
    <m/>
  </r>
  <r>
    <m/>
    <s v="BTZ.0521"/>
    <m/>
    <x v="9"/>
    <m/>
    <m/>
    <m/>
    <m/>
    <m/>
    <m/>
    <m/>
    <m/>
    <m/>
    <m/>
    <x v="2"/>
    <m/>
    <m/>
    <m/>
    <m/>
    <m/>
    <m/>
    <n v="135726.880000003"/>
    <n v="454182.88400000002"/>
    <m/>
    <m/>
    <m/>
    <s v="Ja"/>
    <d v="2022-08-02T07:20:20"/>
    <s v="r.thijssen"/>
    <d v="2022-08-03T09:51:04"/>
    <s v="r.thijssen"/>
    <m/>
    <m/>
    <m/>
    <m/>
    <m/>
    <m/>
    <m/>
    <m/>
    <m/>
    <m/>
    <m/>
    <m/>
    <m/>
  </r>
  <r>
    <m/>
    <s v="BTZ.0522"/>
    <m/>
    <x v="9"/>
    <m/>
    <m/>
    <m/>
    <m/>
    <m/>
    <m/>
    <m/>
    <m/>
    <m/>
    <m/>
    <x v="2"/>
    <m/>
    <m/>
    <m/>
    <m/>
    <m/>
    <m/>
    <n v="135724.353"/>
    <n v="454180.13000000297"/>
    <m/>
    <m/>
    <m/>
    <s v="Ja"/>
    <d v="2022-08-02T07:20:20"/>
    <s v="r.thijssen"/>
    <d v="2022-08-03T09:51:04"/>
    <s v="r.thijssen"/>
    <m/>
    <m/>
    <m/>
    <m/>
    <m/>
    <m/>
    <m/>
    <m/>
    <m/>
    <m/>
    <m/>
    <m/>
    <m/>
  </r>
  <r>
    <m/>
    <s v="BTZ.0523"/>
    <m/>
    <x v="9"/>
    <m/>
    <m/>
    <m/>
    <m/>
    <m/>
    <m/>
    <m/>
    <m/>
    <m/>
    <m/>
    <x v="2"/>
    <m/>
    <m/>
    <m/>
    <m/>
    <m/>
    <m/>
    <n v="135726.69200000199"/>
    <n v="454174.13200000301"/>
    <m/>
    <m/>
    <m/>
    <s v="Ja"/>
    <d v="2022-08-02T07:20:20"/>
    <s v="r.thijssen"/>
    <d v="2022-08-03T09:51:04"/>
    <s v="r.thijssen"/>
    <m/>
    <m/>
    <m/>
    <m/>
    <m/>
    <m/>
    <m/>
    <m/>
    <m/>
    <m/>
    <m/>
    <m/>
    <m/>
  </r>
  <r>
    <m/>
    <s v="BTZ.0524"/>
    <m/>
    <x v="9"/>
    <m/>
    <m/>
    <m/>
    <m/>
    <m/>
    <m/>
    <m/>
    <m/>
    <m/>
    <m/>
    <x v="2"/>
    <m/>
    <m/>
    <m/>
    <m/>
    <m/>
    <m/>
    <n v="135729.55900000001"/>
    <n v="454166.286000002"/>
    <m/>
    <m/>
    <m/>
    <s v="Ja"/>
    <d v="2022-08-02T07:20:20"/>
    <s v="r.thijssen"/>
    <d v="2022-08-03T09:51:04"/>
    <s v="r.thijssen"/>
    <m/>
    <m/>
    <m/>
    <m/>
    <m/>
    <m/>
    <m/>
    <m/>
    <m/>
    <m/>
    <m/>
    <m/>
    <m/>
  </r>
  <r>
    <m/>
    <s v="BTZ.0525"/>
    <m/>
    <x v="9"/>
    <m/>
    <m/>
    <m/>
    <m/>
    <m/>
    <m/>
    <m/>
    <m/>
    <m/>
    <m/>
    <x v="2"/>
    <m/>
    <m/>
    <m/>
    <m/>
    <m/>
    <m/>
    <n v="135731.29399999999"/>
    <n v="454161.94700000098"/>
    <m/>
    <m/>
    <m/>
    <s v="Ja"/>
    <d v="2022-08-02T07:20:20"/>
    <s v="r.thijssen"/>
    <d v="2022-08-03T09:51:04"/>
    <s v="r.thijssen"/>
    <m/>
    <m/>
    <m/>
    <m/>
    <m/>
    <m/>
    <m/>
    <m/>
    <m/>
    <m/>
    <m/>
    <m/>
    <m/>
  </r>
  <r>
    <m/>
    <s v="BTZ.0526"/>
    <m/>
    <x v="9"/>
    <m/>
    <m/>
    <m/>
    <m/>
    <m/>
    <m/>
    <m/>
    <m/>
    <m/>
    <m/>
    <x v="2"/>
    <m/>
    <m/>
    <m/>
    <m/>
    <m/>
    <m/>
    <n v="135721.637000002"/>
    <n v="454179.301000003"/>
    <m/>
    <m/>
    <m/>
    <s v="Ja"/>
    <d v="2022-08-02T07:20:20"/>
    <s v="r.thijssen"/>
    <d v="2022-08-03T09:51:04"/>
    <s v="r.thijssen"/>
    <m/>
    <m/>
    <m/>
    <m/>
    <m/>
    <m/>
    <m/>
    <m/>
    <m/>
    <m/>
    <m/>
    <m/>
    <m/>
  </r>
  <r>
    <m/>
    <s v="BTZ.0527"/>
    <m/>
    <x v="9"/>
    <m/>
    <m/>
    <m/>
    <m/>
    <m/>
    <m/>
    <m/>
    <m/>
    <m/>
    <m/>
    <x v="2"/>
    <m/>
    <m/>
    <m/>
    <m/>
    <m/>
    <m/>
    <n v="135742.446000002"/>
    <n v="454148.647"/>
    <m/>
    <m/>
    <m/>
    <s v="Ja"/>
    <d v="2022-08-02T07:20:20"/>
    <s v="r.thijssen"/>
    <d v="2022-08-03T09:51:04"/>
    <s v="r.thijssen"/>
    <m/>
    <m/>
    <m/>
    <m/>
    <m/>
    <m/>
    <m/>
    <m/>
    <m/>
    <m/>
    <m/>
    <m/>
    <m/>
  </r>
  <r>
    <m/>
    <s v="BTZ.0528"/>
    <m/>
    <x v="9"/>
    <m/>
    <m/>
    <m/>
    <m/>
    <m/>
    <m/>
    <m/>
    <m/>
    <m/>
    <m/>
    <x v="2"/>
    <m/>
    <m/>
    <m/>
    <m/>
    <m/>
    <m/>
    <n v="135742.672000002"/>
    <n v="454146.83600000298"/>
    <m/>
    <m/>
    <m/>
    <s v="Ja"/>
    <d v="2022-08-02T07:20:20"/>
    <s v="r.thijssen"/>
    <d v="2022-08-03T09:51:04"/>
    <s v="r.thijssen"/>
    <m/>
    <m/>
    <m/>
    <m/>
    <m/>
    <m/>
    <m/>
    <m/>
    <m/>
    <m/>
    <m/>
    <m/>
    <m/>
  </r>
  <r>
    <m/>
    <s v="BTZ.0529"/>
    <m/>
    <x v="9"/>
    <m/>
    <m/>
    <m/>
    <m/>
    <m/>
    <m/>
    <m/>
    <m/>
    <m/>
    <m/>
    <x v="2"/>
    <m/>
    <m/>
    <m/>
    <m/>
    <m/>
    <m/>
    <n v="135742.59700000301"/>
    <n v="454145.025000002"/>
    <m/>
    <m/>
    <m/>
    <s v="Ja"/>
    <d v="2022-08-02T07:20:20"/>
    <s v="r.thijssen"/>
    <d v="2022-08-03T09:51:04"/>
    <s v="r.thijssen"/>
    <m/>
    <m/>
    <m/>
    <m/>
    <m/>
    <m/>
    <m/>
    <m/>
    <m/>
    <m/>
    <m/>
    <m/>
    <m/>
  </r>
  <r>
    <m/>
    <s v="TN_2_1"/>
    <m/>
    <x v="9"/>
    <m/>
    <m/>
    <m/>
    <m/>
    <m/>
    <m/>
    <m/>
    <m/>
    <m/>
    <m/>
    <x v="2"/>
    <m/>
    <m/>
    <m/>
    <m/>
    <m/>
    <m/>
    <n v="136110.82"/>
    <n v="453590.69999999902"/>
    <m/>
    <m/>
    <m/>
    <m/>
    <d v="2022-08-02T07:20:20"/>
    <s v="r.thijssen"/>
    <d v="2022-08-03T09:51:04"/>
    <s v="r.thijssen"/>
    <m/>
    <m/>
    <m/>
    <m/>
    <m/>
    <m/>
    <m/>
    <m/>
    <m/>
    <m/>
    <m/>
    <m/>
    <m/>
  </r>
  <r>
    <m/>
    <s v="TN_2_2"/>
    <m/>
    <x v="9"/>
    <m/>
    <m/>
    <m/>
    <m/>
    <m/>
    <m/>
    <m/>
    <m/>
    <m/>
    <m/>
    <x v="2"/>
    <m/>
    <m/>
    <m/>
    <m/>
    <m/>
    <m/>
    <n v="136107.03000000099"/>
    <n v="453576.03000000102"/>
    <m/>
    <m/>
    <m/>
    <m/>
    <d v="2022-08-02T07:20:20"/>
    <s v="r.thijssen"/>
    <d v="2022-08-03T09:51:04"/>
    <s v="r.thijssen"/>
    <m/>
    <m/>
    <m/>
    <m/>
    <m/>
    <m/>
    <m/>
    <m/>
    <m/>
    <m/>
    <m/>
    <m/>
    <m/>
  </r>
  <r>
    <m/>
    <s v="TN_2_3"/>
    <m/>
    <x v="9"/>
    <m/>
    <m/>
    <m/>
    <m/>
    <m/>
    <m/>
    <m/>
    <m/>
    <m/>
    <m/>
    <x v="2"/>
    <m/>
    <m/>
    <m/>
    <m/>
    <m/>
    <m/>
    <n v="136113.53999999899"/>
    <n v="453567.30000000098"/>
    <m/>
    <m/>
    <m/>
    <m/>
    <d v="2022-08-02T07:20:20"/>
    <s v="r.thijssen"/>
    <d v="2022-08-03T09:51:04"/>
    <s v="r.thijssen"/>
    <m/>
    <m/>
    <m/>
    <m/>
    <m/>
    <m/>
    <m/>
    <m/>
    <m/>
    <m/>
    <m/>
    <m/>
    <m/>
  </r>
  <r>
    <m/>
    <s v="TN_2_4"/>
    <m/>
    <x v="9"/>
    <m/>
    <m/>
    <m/>
    <m/>
    <m/>
    <m/>
    <m/>
    <m/>
    <m/>
    <m/>
    <x v="2"/>
    <m/>
    <m/>
    <m/>
    <m/>
    <m/>
    <m/>
    <n v="136116.62999999899"/>
    <n v="453576.96999999898"/>
    <m/>
    <m/>
    <m/>
    <m/>
    <d v="2022-08-02T07:20:20"/>
    <s v="r.thijssen"/>
    <d v="2022-08-03T09:51:04"/>
    <s v="r.thijssen"/>
    <m/>
    <m/>
    <m/>
    <m/>
    <m/>
    <m/>
    <m/>
    <m/>
    <m/>
    <m/>
    <m/>
    <m/>
    <m/>
  </r>
  <r>
    <m/>
    <s v="TN_2_5"/>
    <m/>
    <x v="9"/>
    <m/>
    <m/>
    <m/>
    <m/>
    <m/>
    <m/>
    <m/>
    <m/>
    <m/>
    <m/>
    <x v="2"/>
    <m/>
    <m/>
    <m/>
    <m/>
    <m/>
    <m/>
    <n v="136116.140000001"/>
    <n v="453580.37000000098"/>
    <m/>
    <m/>
    <m/>
    <m/>
    <d v="2022-08-02T07:20:20"/>
    <s v="r.thijssen"/>
    <d v="2022-08-03T09:51:04"/>
    <s v="r.thijssen"/>
    <m/>
    <m/>
    <m/>
    <m/>
    <m/>
    <m/>
    <m/>
    <m/>
    <m/>
    <m/>
    <m/>
    <m/>
    <m/>
  </r>
  <r>
    <m/>
    <s v="TN_2_6"/>
    <m/>
    <x v="9"/>
    <m/>
    <m/>
    <m/>
    <m/>
    <m/>
    <m/>
    <m/>
    <m/>
    <m/>
    <m/>
    <x v="2"/>
    <m/>
    <m/>
    <m/>
    <m/>
    <m/>
    <m/>
    <n v="136123.120900001"/>
    <n v="453576.13380000001"/>
    <m/>
    <m/>
    <m/>
    <m/>
    <d v="2022-08-02T07:20:20"/>
    <s v="r.thijssen"/>
    <d v="2022-08-03T09:51:04"/>
    <s v="r.thijssen"/>
    <m/>
    <m/>
    <m/>
    <m/>
    <m/>
    <m/>
    <m/>
    <m/>
    <m/>
    <m/>
    <m/>
    <m/>
    <m/>
  </r>
  <r>
    <m/>
    <s v="TN_2_7"/>
    <m/>
    <x v="9"/>
    <m/>
    <m/>
    <m/>
    <m/>
    <m/>
    <m/>
    <m/>
    <m/>
    <m/>
    <m/>
    <x v="2"/>
    <m/>
    <m/>
    <m/>
    <m/>
    <m/>
    <m/>
    <n v="136125.05999999901"/>
    <n v="453563"/>
    <m/>
    <m/>
    <m/>
    <m/>
    <d v="2022-08-02T07:20:20"/>
    <s v="r.thijssen"/>
    <d v="2022-08-03T09:51:04"/>
    <s v="r.thijssen"/>
    <m/>
    <m/>
    <m/>
    <m/>
    <m/>
    <m/>
    <m/>
    <m/>
    <m/>
    <m/>
    <m/>
    <m/>
    <m/>
  </r>
  <r>
    <m/>
    <s v="TN_2_8"/>
    <m/>
    <x v="9"/>
    <m/>
    <m/>
    <m/>
    <m/>
    <m/>
    <m/>
    <m/>
    <m/>
    <m/>
    <m/>
    <x v="2"/>
    <m/>
    <m/>
    <m/>
    <m/>
    <m/>
    <m/>
    <n v="136123.78999999899"/>
    <n v="453553.32999999798"/>
    <m/>
    <m/>
    <m/>
    <m/>
    <d v="2022-08-02T07:20:20"/>
    <s v="r.thijssen"/>
    <d v="2022-08-03T09:51:04"/>
    <s v="r.thijssen"/>
    <m/>
    <m/>
    <m/>
    <m/>
    <m/>
    <m/>
    <m/>
    <m/>
    <m/>
    <m/>
    <m/>
    <m/>
    <m/>
  </r>
  <r>
    <m/>
    <s v="TN_2_9"/>
    <m/>
    <x v="9"/>
    <m/>
    <m/>
    <m/>
    <m/>
    <m/>
    <m/>
    <m/>
    <m/>
    <m/>
    <m/>
    <x v="2"/>
    <m/>
    <m/>
    <m/>
    <m/>
    <m/>
    <m/>
    <n v="136110.62000000101"/>
    <n v="453552.05999999901"/>
    <m/>
    <m/>
    <m/>
    <m/>
    <d v="2022-08-02T07:20:20"/>
    <s v="r.thijssen"/>
    <d v="2022-08-03T09:51:04"/>
    <s v="r.thijssen"/>
    <m/>
    <m/>
    <m/>
    <m/>
    <m/>
    <m/>
    <m/>
    <m/>
    <m/>
    <m/>
    <m/>
    <m/>
    <m/>
  </r>
  <r>
    <m/>
    <s v="TN_2_10"/>
    <m/>
    <x v="9"/>
    <m/>
    <m/>
    <m/>
    <m/>
    <m/>
    <m/>
    <m/>
    <m/>
    <m/>
    <m/>
    <x v="2"/>
    <m/>
    <m/>
    <m/>
    <m/>
    <m/>
    <m/>
    <n v="136117.67000000199"/>
    <n v="453542.55000000098"/>
    <m/>
    <m/>
    <m/>
    <m/>
    <d v="2022-08-02T07:20:20"/>
    <s v="r.thijssen"/>
    <d v="2022-08-03T09:51:04"/>
    <s v="r.thijssen"/>
    <m/>
    <m/>
    <m/>
    <m/>
    <m/>
    <m/>
    <m/>
    <m/>
    <m/>
    <m/>
    <m/>
    <m/>
    <m/>
  </r>
  <r>
    <m/>
    <s v="TN_2_11"/>
    <m/>
    <x v="9"/>
    <m/>
    <m/>
    <m/>
    <m/>
    <m/>
    <m/>
    <m/>
    <m/>
    <m/>
    <m/>
    <x v="2"/>
    <m/>
    <m/>
    <m/>
    <m/>
    <m/>
    <m/>
    <n v="136122.12999999899"/>
    <n v="453531.23999999801"/>
    <m/>
    <m/>
    <m/>
    <m/>
    <d v="2022-08-02T07:20:20"/>
    <s v="r.thijssen"/>
    <d v="2022-08-03T09:51:04"/>
    <s v="r.thijssen"/>
    <m/>
    <m/>
    <m/>
    <m/>
    <m/>
    <m/>
    <m/>
    <m/>
    <m/>
    <m/>
    <m/>
    <m/>
    <m/>
  </r>
  <r>
    <m/>
    <s v="TN_2_12"/>
    <m/>
    <x v="9"/>
    <m/>
    <m/>
    <m/>
    <m/>
    <m/>
    <m/>
    <m/>
    <m/>
    <m/>
    <m/>
    <x v="2"/>
    <m/>
    <m/>
    <m/>
    <m/>
    <m/>
    <m/>
    <n v="136036.48019999999"/>
    <n v="454031.01669999998"/>
    <m/>
    <m/>
    <m/>
    <m/>
    <d v="2022-08-02T07:20:20"/>
    <s v="r.thijssen"/>
    <d v="2022-08-03T09:51:04"/>
    <s v="r.thijssen"/>
    <m/>
    <m/>
    <m/>
    <m/>
    <m/>
    <m/>
    <m/>
    <m/>
    <m/>
    <m/>
    <m/>
    <m/>
    <m/>
  </r>
  <r>
    <m/>
    <s v="TN_2_13"/>
    <m/>
    <x v="9"/>
    <m/>
    <m/>
    <m/>
    <m/>
    <m/>
    <m/>
    <m/>
    <m/>
    <m/>
    <m/>
    <x v="2"/>
    <m/>
    <m/>
    <m/>
    <m/>
    <m/>
    <m/>
    <n v="136033.07140000199"/>
    <n v="454054.95620000002"/>
    <m/>
    <m/>
    <m/>
    <m/>
    <d v="2022-08-02T07:20:20"/>
    <s v="r.thijssen"/>
    <d v="2022-08-03T09:51:04"/>
    <s v="r.thijssen"/>
    <m/>
    <m/>
    <m/>
    <m/>
    <m/>
    <m/>
    <m/>
    <m/>
    <m/>
    <m/>
    <m/>
    <m/>
    <m/>
  </r>
  <r>
    <m/>
    <s v="TN_2_14"/>
    <m/>
    <x v="9"/>
    <m/>
    <m/>
    <m/>
    <m/>
    <m/>
    <m/>
    <m/>
    <m/>
    <m/>
    <m/>
    <x v="2"/>
    <m/>
    <m/>
    <m/>
    <m/>
    <m/>
    <m/>
    <n v="136030.19819999899"/>
    <n v="454071.31160000002"/>
    <m/>
    <m/>
    <m/>
    <s v="Ja"/>
    <d v="2022-08-02T07:20:20"/>
    <s v="r.thijssen"/>
    <d v="2022-08-03T09:51:04"/>
    <s v="r.thijssen"/>
    <m/>
    <m/>
    <m/>
    <m/>
    <m/>
    <m/>
    <m/>
    <m/>
    <m/>
    <m/>
    <m/>
    <m/>
    <m/>
  </r>
  <r>
    <m/>
    <s v="TN_2_15"/>
    <m/>
    <x v="9"/>
    <m/>
    <m/>
    <m/>
    <m/>
    <m/>
    <m/>
    <m/>
    <m/>
    <m/>
    <m/>
    <x v="2"/>
    <m/>
    <m/>
    <m/>
    <m/>
    <m/>
    <m/>
    <n v="136027.86140000101"/>
    <n v="454086.51399999898"/>
    <m/>
    <m/>
    <m/>
    <m/>
    <d v="2022-08-02T07:20:20"/>
    <s v="r.thijssen"/>
    <d v="2022-08-03T09:51:04"/>
    <s v="r.thijssen"/>
    <m/>
    <m/>
    <m/>
    <m/>
    <m/>
    <m/>
    <m/>
    <m/>
    <m/>
    <m/>
    <m/>
    <m/>
    <m/>
  </r>
  <r>
    <m/>
    <s v="TN_2_16"/>
    <m/>
    <x v="9"/>
    <m/>
    <m/>
    <m/>
    <m/>
    <m/>
    <m/>
    <m/>
    <m/>
    <m/>
    <m/>
    <x v="2"/>
    <m/>
    <m/>
    <m/>
    <m/>
    <m/>
    <m/>
    <n v="136025.46680000101"/>
    <n v="454080.03530000203"/>
    <m/>
    <m/>
    <m/>
    <m/>
    <d v="2022-08-02T07:20:20"/>
    <s v="r.thijssen"/>
    <d v="2022-08-03T09:51:04"/>
    <s v="r.thijssen"/>
    <m/>
    <m/>
    <m/>
    <m/>
    <m/>
    <m/>
    <m/>
    <m/>
    <m/>
    <m/>
    <m/>
    <m/>
    <m/>
  </r>
  <r>
    <m/>
    <s v="TN_2_17"/>
    <m/>
    <x v="9"/>
    <m/>
    <m/>
    <m/>
    <m/>
    <m/>
    <m/>
    <m/>
    <m/>
    <m/>
    <m/>
    <x v="2"/>
    <m/>
    <m/>
    <m/>
    <m/>
    <m/>
    <m/>
    <n v="136024.66200000001"/>
    <n v="454084.43320000201"/>
    <m/>
    <m/>
    <m/>
    <m/>
    <d v="2022-08-02T07:20:20"/>
    <s v="r.thijssen"/>
    <d v="2022-08-03T09:51:04"/>
    <s v="r.thijssen"/>
    <m/>
    <m/>
    <m/>
    <m/>
    <m/>
    <m/>
    <m/>
    <m/>
    <m/>
    <m/>
    <m/>
    <m/>
    <m/>
  </r>
  <r>
    <m/>
    <s v="TN_2_18"/>
    <m/>
    <x v="9"/>
    <m/>
    <m/>
    <m/>
    <m/>
    <m/>
    <m/>
    <m/>
    <m/>
    <m/>
    <m/>
    <x v="2"/>
    <m/>
    <m/>
    <m/>
    <m/>
    <m/>
    <m/>
    <n v="136024.345100001"/>
    <n v="454085.98270000098"/>
    <m/>
    <m/>
    <m/>
    <m/>
    <d v="2022-08-02T07:20:20"/>
    <s v="r.thijssen"/>
    <d v="2022-08-03T09:51:04"/>
    <s v="r.thijssen"/>
    <m/>
    <m/>
    <m/>
    <m/>
    <m/>
    <m/>
    <m/>
    <m/>
    <m/>
    <m/>
    <m/>
    <m/>
    <m/>
  </r>
  <r>
    <m/>
    <s v="TN_2_19"/>
    <m/>
    <x v="9"/>
    <m/>
    <m/>
    <m/>
    <m/>
    <m/>
    <m/>
    <m/>
    <m/>
    <m/>
    <m/>
    <x v="2"/>
    <m/>
    <m/>
    <m/>
    <m/>
    <m/>
    <m/>
    <n v="136023.84829999899"/>
    <n v="454088.864"/>
    <m/>
    <m/>
    <m/>
    <m/>
    <d v="2022-08-02T07:20:20"/>
    <s v="r.thijssen"/>
    <d v="2022-08-03T09:51:04"/>
    <s v="r.thijssen"/>
    <m/>
    <m/>
    <m/>
    <m/>
    <m/>
    <m/>
    <m/>
    <m/>
    <m/>
    <m/>
    <m/>
    <m/>
    <m/>
  </r>
  <r>
    <m/>
    <s v="TN_2_20"/>
    <m/>
    <x v="9"/>
    <m/>
    <m/>
    <m/>
    <m/>
    <m/>
    <m/>
    <m/>
    <m/>
    <m/>
    <m/>
    <x v="2"/>
    <m/>
    <m/>
    <m/>
    <m/>
    <m/>
    <m/>
    <n v="136017.94999999899"/>
    <n v="454095.96000000101"/>
    <m/>
    <m/>
    <m/>
    <m/>
    <d v="2022-08-02T07:20:20"/>
    <s v="r.thijssen"/>
    <d v="2022-08-03T09:51:04"/>
    <s v="r.thijssen"/>
    <m/>
    <m/>
    <m/>
    <m/>
    <m/>
    <m/>
    <m/>
    <m/>
    <m/>
    <m/>
    <m/>
    <m/>
    <m/>
  </r>
  <r>
    <m/>
    <s v="TN_2_21"/>
    <m/>
    <x v="9"/>
    <m/>
    <m/>
    <m/>
    <m/>
    <m/>
    <m/>
    <m/>
    <m/>
    <m/>
    <m/>
    <x v="2"/>
    <m/>
    <m/>
    <m/>
    <m/>
    <m/>
    <m/>
    <n v="136017.82999999801"/>
    <n v="454098.05999999901"/>
    <m/>
    <m/>
    <m/>
    <m/>
    <d v="2022-08-02T07:20:20"/>
    <s v="r.thijssen"/>
    <d v="2022-08-03T09:51:04"/>
    <s v="r.thijssen"/>
    <m/>
    <m/>
    <m/>
    <m/>
    <m/>
    <m/>
    <m/>
    <m/>
    <m/>
    <m/>
    <m/>
    <m/>
    <m/>
  </r>
  <r>
    <m/>
    <s v="TN_2_22"/>
    <m/>
    <x v="9"/>
    <m/>
    <m/>
    <m/>
    <m/>
    <m/>
    <m/>
    <m/>
    <m/>
    <m/>
    <m/>
    <x v="2"/>
    <m/>
    <m/>
    <m/>
    <m/>
    <m/>
    <m/>
    <n v="136042.42289999899"/>
    <n v="454099.79170000198"/>
    <m/>
    <m/>
    <m/>
    <m/>
    <d v="2022-08-02T07:20:20"/>
    <s v="r.thijssen"/>
    <d v="2022-08-03T09:51:04"/>
    <s v="r.thijssen"/>
    <m/>
    <m/>
    <m/>
    <m/>
    <m/>
    <m/>
    <m/>
    <m/>
    <m/>
    <m/>
    <m/>
    <m/>
    <m/>
  </r>
  <r>
    <m/>
    <s v="TN_2_23"/>
    <m/>
    <x v="9"/>
    <m/>
    <m/>
    <m/>
    <m/>
    <m/>
    <m/>
    <m/>
    <m/>
    <m/>
    <m/>
    <x v="2"/>
    <m/>
    <m/>
    <m/>
    <m/>
    <m/>
    <m/>
    <n v="136037.50629999899"/>
    <n v="454092.68129999901"/>
    <m/>
    <m/>
    <m/>
    <m/>
    <d v="2022-08-02T07:20:20"/>
    <s v="r.thijssen"/>
    <d v="2022-08-03T09:51:04"/>
    <s v="r.thijssen"/>
    <m/>
    <m/>
    <m/>
    <m/>
    <m/>
    <m/>
    <m/>
    <m/>
    <m/>
    <m/>
    <m/>
    <m/>
    <m/>
  </r>
  <r>
    <m/>
    <s v="TN_2_24"/>
    <m/>
    <x v="9"/>
    <m/>
    <m/>
    <m/>
    <m/>
    <m/>
    <m/>
    <m/>
    <m/>
    <m/>
    <m/>
    <x v="2"/>
    <m/>
    <m/>
    <m/>
    <m/>
    <m/>
    <m/>
    <n v="136044.11760000099"/>
    <n v="454088.79549999902"/>
    <m/>
    <m/>
    <m/>
    <m/>
    <d v="2022-08-02T07:20:20"/>
    <s v="r.thijssen"/>
    <d v="2022-08-03T09:51:04"/>
    <s v="r.thijssen"/>
    <m/>
    <m/>
    <m/>
    <m/>
    <m/>
    <m/>
    <m/>
    <m/>
    <m/>
    <m/>
    <m/>
    <m/>
    <m/>
  </r>
  <r>
    <m/>
    <s v="TN_2_25"/>
    <m/>
    <x v="9"/>
    <m/>
    <m/>
    <m/>
    <m/>
    <m/>
    <m/>
    <m/>
    <m/>
    <m/>
    <m/>
    <x v="2"/>
    <m/>
    <m/>
    <m/>
    <m/>
    <m/>
    <m/>
    <n v="136039.28240000099"/>
    <n v="454081.70819999999"/>
    <m/>
    <m/>
    <m/>
    <m/>
    <d v="2022-08-02T07:20:20"/>
    <s v="r.thijssen"/>
    <d v="2022-08-03T09:51:04"/>
    <s v="r.thijssen"/>
    <m/>
    <m/>
    <m/>
    <m/>
    <m/>
    <m/>
    <m/>
    <m/>
    <m/>
    <m/>
    <m/>
    <m/>
    <m/>
  </r>
  <r>
    <m/>
    <s v="TN_2_26"/>
    <m/>
    <x v="9"/>
    <m/>
    <m/>
    <m/>
    <m/>
    <m/>
    <m/>
    <m/>
    <m/>
    <m/>
    <m/>
    <x v="2"/>
    <m/>
    <m/>
    <m/>
    <m/>
    <m/>
    <m/>
    <n v="136045.648699999"/>
    <n v="454078.78119999898"/>
    <m/>
    <m/>
    <m/>
    <m/>
    <d v="2022-08-02T07:20:20"/>
    <s v="r.thijssen"/>
    <d v="2022-08-03T09:51:04"/>
    <s v="r.thijssen"/>
    <m/>
    <m/>
    <m/>
    <m/>
    <m/>
    <m/>
    <m/>
    <m/>
    <m/>
    <m/>
    <m/>
    <m/>
    <m/>
  </r>
  <r>
    <m/>
    <s v="TN_2_27"/>
    <m/>
    <x v="9"/>
    <m/>
    <m/>
    <m/>
    <m/>
    <m/>
    <m/>
    <m/>
    <m/>
    <m/>
    <m/>
    <x v="2"/>
    <m/>
    <m/>
    <m/>
    <m/>
    <m/>
    <m/>
    <n v="136040.33949999901"/>
    <n v="454064.772"/>
    <m/>
    <m/>
    <m/>
    <m/>
    <d v="2022-08-02T07:20:20"/>
    <s v="r.thijssen"/>
    <d v="2022-08-03T09:51:04"/>
    <s v="r.thijssen"/>
    <m/>
    <m/>
    <m/>
    <m/>
    <m/>
    <m/>
    <m/>
    <m/>
    <m/>
    <m/>
    <m/>
    <m/>
    <m/>
  </r>
  <r>
    <m/>
    <s v="TN_2_28"/>
    <m/>
    <x v="9"/>
    <m/>
    <m/>
    <m/>
    <m/>
    <m/>
    <m/>
    <m/>
    <m/>
    <m/>
    <m/>
    <x v="2"/>
    <m/>
    <m/>
    <m/>
    <m/>
    <m/>
    <m/>
    <n v="136030.855300002"/>
    <n v="454042.86690000101"/>
    <m/>
    <m/>
    <m/>
    <m/>
    <d v="2022-08-02T07:20:20"/>
    <s v="r.thijssen"/>
    <d v="2022-08-03T09:51:04"/>
    <s v="r.thijssen"/>
    <m/>
    <m/>
    <m/>
    <m/>
    <m/>
    <m/>
    <m/>
    <m/>
    <m/>
    <m/>
    <m/>
    <m/>
    <m/>
  </r>
  <r>
    <m/>
    <s v="TN_2_29"/>
    <m/>
    <x v="9"/>
    <m/>
    <m/>
    <m/>
    <m/>
    <m/>
    <m/>
    <m/>
    <m/>
    <m/>
    <m/>
    <x v="2"/>
    <m/>
    <m/>
    <m/>
    <m/>
    <m/>
    <m/>
    <n v="136022.92220000201"/>
    <n v="454054.078600001"/>
    <m/>
    <m/>
    <m/>
    <m/>
    <d v="2022-08-02T07:20:20"/>
    <s v="r.thijssen"/>
    <d v="2022-08-03T09:51:04"/>
    <s v="r.thijssen"/>
    <m/>
    <m/>
    <m/>
    <m/>
    <m/>
    <m/>
    <m/>
    <m/>
    <m/>
    <m/>
    <m/>
    <m/>
    <m/>
  </r>
  <r>
    <m/>
    <s v="TN_2_30"/>
    <m/>
    <x v="9"/>
    <m/>
    <m/>
    <m/>
    <m/>
    <m/>
    <m/>
    <m/>
    <m/>
    <m/>
    <m/>
    <x v="2"/>
    <m/>
    <m/>
    <m/>
    <m/>
    <m/>
    <m/>
    <n v="136050.34969999999"/>
    <n v="454047.84950000001"/>
    <m/>
    <m/>
    <m/>
    <m/>
    <d v="2022-08-02T07:20:20"/>
    <s v="r.thijssen"/>
    <d v="2022-08-03T09:51:04"/>
    <s v="r.thijssen"/>
    <m/>
    <m/>
    <m/>
    <m/>
    <m/>
    <m/>
    <m/>
    <m/>
    <m/>
    <m/>
    <m/>
    <m/>
    <m/>
  </r>
  <r>
    <m/>
    <s v="TN_2_31"/>
    <m/>
    <x v="9"/>
    <m/>
    <m/>
    <m/>
    <m/>
    <m/>
    <m/>
    <m/>
    <m/>
    <m/>
    <m/>
    <x v="2"/>
    <m/>
    <m/>
    <m/>
    <m/>
    <m/>
    <m/>
    <n v="136044.0165"/>
    <n v="454045.73259999999"/>
    <m/>
    <m/>
    <m/>
    <m/>
    <d v="2022-08-02T07:20:20"/>
    <s v="r.thijssen"/>
    <d v="2022-08-03T09:51:04"/>
    <s v="r.thijssen"/>
    <m/>
    <m/>
    <m/>
    <m/>
    <m/>
    <m/>
    <m/>
    <m/>
    <m/>
    <m/>
    <m/>
    <m/>
    <m/>
  </r>
  <r>
    <m/>
    <s v="TN_2_32"/>
    <m/>
    <x v="9"/>
    <m/>
    <m/>
    <m/>
    <m/>
    <m/>
    <m/>
    <m/>
    <m/>
    <m/>
    <m/>
    <x v="2"/>
    <m/>
    <m/>
    <m/>
    <m/>
    <m/>
    <m/>
    <n v="136046.564199999"/>
    <n v="454057.30620000098"/>
    <m/>
    <m/>
    <m/>
    <m/>
    <d v="2022-08-02T07:20:20"/>
    <s v="r.thijssen"/>
    <d v="2022-08-03T09:51:04"/>
    <s v="r.thijssen"/>
    <m/>
    <m/>
    <m/>
    <m/>
    <m/>
    <m/>
    <m/>
    <m/>
    <m/>
    <m/>
    <m/>
    <m/>
    <m/>
  </r>
  <r>
    <m/>
    <s v="TN_2_33"/>
    <m/>
    <x v="9"/>
    <m/>
    <m/>
    <m/>
    <m/>
    <m/>
    <m/>
    <m/>
    <m/>
    <m/>
    <m/>
    <x v="2"/>
    <m/>
    <m/>
    <m/>
    <m/>
    <m/>
    <m/>
    <n v="136046.87999999899"/>
    <n v="454027.05349999998"/>
    <m/>
    <m/>
    <m/>
    <m/>
    <d v="2022-08-02T07:20:20"/>
    <s v="r.thijssen"/>
    <d v="2022-08-03T09:51:04"/>
    <s v="r.thijssen"/>
    <m/>
    <m/>
    <m/>
    <m/>
    <m/>
    <m/>
    <m/>
    <m/>
    <m/>
    <m/>
    <m/>
    <m/>
    <m/>
  </r>
  <r>
    <n v="2426"/>
    <s v="TN_3_1"/>
    <s v="TN_3_1"/>
    <x v="13"/>
    <s v="Gewone plataan"/>
    <m/>
    <n v="89"/>
    <n v="28"/>
    <n v="50.694400000000002"/>
    <m/>
    <m/>
    <m/>
    <s v="80-90"/>
    <s v="Verharding"/>
    <x v="0"/>
    <s v="Goed"/>
    <s v="Nee"/>
    <s v="alleen in projectgebied"/>
    <s v="waterleiding 2 x"/>
    <s v="ruimte pallet"/>
    <m/>
    <m/>
    <m/>
    <s v="804"/>
    <s v="&gt;15 jaar"/>
    <s v="Riool op 1,9 m west. "/>
    <s v="Ja"/>
    <d v="2022-08-02T07:20:20"/>
    <s v="r.thijssen"/>
    <d v="2022-08-04T10:59:01"/>
    <s v="r.geerts@terranostra.nu"/>
    <s v="18 -24 m"/>
    <s v="Ja"/>
    <s v="Ja"/>
    <s v="Ja"/>
    <s v="Ja"/>
    <s v="Nee"/>
    <s v="Nee"/>
    <s v="Nee"/>
    <m/>
    <s v="Geen ruimte voor ondersteuningsconstructie verplanten."/>
    <s v="Nee"/>
    <m/>
    <s v="Ja"/>
  </r>
  <r>
    <n v="2427"/>
    <s v="TN_3_2"/>
    <s v="TN_3_2"/>
    <x v="13"/>
    <s v="Gewone plataan"/>
    <m/>
    <n v="38"/>
    <n v="10"/>
    <n v="9.2416"/>
    <m/>
    <m/>
    <m/>
    <s v="30-40"/>
    <s v="Beplanting"/>
    <x v="3"/>
    <s v="Dood"/>
    <s v="Afwezig"/>
    <m/>
    <m/>
    <m/>
    <m/>
    <m/>
    <m/>
    <s v="805"/>
    <s v="Dood"/>
    <s v="Weg"/>
    <s v="Ja"/>
    <d v="2022-08-02T07:20:20"/>
    <s v="r.thijssen"/>
    <d v="2022-08-04T13:14:23"/>
    <s v="r.geerts@terranostra.nu"/>
    <m/>
    <m/>
    <m/>
    <m/>
    <m/>
    <m/>
    <m/>
    <s v="Nee"/>
    <m/>
    <m/>
    <m/>
    <m/>
    <s v="Ja"/>
  </r>
  <r>
    <n v="1941"/>
    <s v="BTZ.0007"/>
    <s v="BTZ.0007"/>
    <x v="73"/>
    <s v="Iep"/>
    <n v="1"/>
    <n v="5"/>
    <n v="2"/>
    <n v="0.14000000000000001"/>
    <s v="8 x de stamdiameter"/>
    <n v="10.39"/>
    <n v="10.25"/>
    <s v="0 - 10"/>
    <s v="Beplanting"/>
    <x v="0"/>
    <s v="Goed"/>
    <s v="Ja"/>
    <s v="recent geplant"/>
    <m/>
    <m/>
    <s v="nieuwe aanplant"/>
    <n v="135991.869800001"/>
    <n v="453278.58980000002"/>
    <s v="211"/>
    <s v="&gt;15 jaar"/>
    <m/>
    <m/>
    <d v="2022-08-02T07:20:20"/>
    <s v="r.thijssen"/>
    <d v="2022-08-04T15:02:54"/>
    <s v="r.geerts@terranostra.nu"/>
    <s v="6 - 9 m"/>
    <s v="Ja"/>
    <s v="Ja"/>
    <s v="Ja"/>
    <s v="Ja"/>
    <s v="Ja"/>
    <s v="Ja"/>
    <s v="Ja"/>
    <m/>
    <m/>
    <s v="Nee"/>
    <m/>
    <s v="Ja"/>
  </r>
  <r>
    <n v="2429"/>
    <s v="TN_3_4"/>
    <s v="TN_3_4"/>
    <x v="1"/>
    <s v="Zomereik"/>
    <m/>
    <n v="37"/>
    <n v="4.5"/>
    <n v="8.7615999999999996"/>
    <m/>
    <m/>
    <m/>
    <s v="30-40"/>
    <s v="Beplanting"/>
    <x v="0"/>
    <s v="Goed"/>
    <s v="Nee"/>
    <s v="Plantverband"/>
    <m/>
    <m/>
    <m/>
    <m/>
    <m/>
    <s v="807"/>
    <s v="&gt;15 jaar"/>
    <s v="Eenzijdige kluit, telecom. Kroonbasis op 1 m, 25 cm tak hier. Sterk a-symetrische  kluit te voorzien vanwege parking aan bosrand. "/>
    <s v="Ja"/>
    <d v="2022-08-02T07:20:20"/>
    <s v="r.thijssen"/>
    <d v="2022-08-05T15:08:21"/>
    <s v="r.geerts@terranostra.nu"/>
    <s v="9 -12 m"/>
    <s v="Ja"/>
    <s v="Ja"/>
    <s v="Ja"/>
    <s v="Nee"/>
    <s v="Nee"/>
    <s v="Nee"/>
    <s v="Ja"/>
    <m/>
    <m/>
    <s v="Nee"/>
    <m/>
    <s v="Ja"/>
  </r>
  <r>
    <n v="2430"/>
    <s v="TN_3_5"/>
    <s v="TN_3_5"/>
    <x v="25"/>
    <s v="Schietwilg"/>
    <m/>
    <n v="13"/>
    <n v="5"/>
    <n v="1.0815999999999999"/>
    <m/>
    <m/>
    <m/>
    <s v="30-40"/>
    <s v="Beplanting"/>
    <x v="0"/>
    <s v="Goed"/>
    <s v="Nee"/>
    <s v="Eenzijdige kluit, talud"/>
    <s v="Uitgelopen stob"/>
    <m/>
    <m/>
    <m/>
    <m/>
    <s v="808"/>
    <s v="&gt;15 jaar"/>
    <m/>
    <m/>
    <d v="2022-08-02T07:20:20"/>
    <s v="r.thijssen"/>
    <d v="2022-08-03T14:29:37"/>
    <s v="r.geerts@terranostra.nu"/>
    <s v="6 - 9 m"/>
    <s v="Nee"/>
    <s v="Ja"/>
    <s v="Ja"/>
    <s v="Nee"/>
    <s v="Ja"/>
    <s v="Ja"/>
    <s v="Ja"/>
    <m/>
    <s v="Te dicht op buurboom, talud verhindert goede verplantkluit."/>
    <s v="Nee"/>
    <m/>
    <s v="Ja"/>
  </r>
  <r>
    <n v="2431"/>
    <s v="TN_3_6"/>
    <s v="TN_3_6"/>
    <x v="25"/>
    <s v="Schietwilg"/>
    <m/>
    <n v="13"/>
    <n v="5"/>
    <n v="1.0815999999999999"/>
    <m/>
    <m/>
    <m/>
    <s v="30-40"/>
    <s v="Beplanting"/>
    <x v="0"/>
    <s v="Goed"/>
    <s v="Nee"/>
    <s v="Eenzijdige kluit, talud"/>
    <s v="Uitgelopen stob"/>
    <m/>
    <m/>
    <m/>
    <m/>
    <s v="809"/>
    <s v="&gt;15 jaar"/>
    <m/>
    <m/>
    <d v="2022-08-02T07:20:20"/>
    <s v="r.thijssen"/>
    <d v="2022-08-03T14:29:37"/>
    <s v="r.geerts@terranostra.nu"/>
    <s v="6 - 9 m"/>
    <s v="Nee"/>
    <s v="Ja"/>
    <s v="Ja"/>
    <s v="Nee"/>
    <s v="Ja"/>
    <s v="Ja"/>
    <s v="Ja"/>
    <m/>
    <s v="Te dicht op buurboom, talud verhindert goede verplantkluit."/>
    <s v="Nee"/>
    <m/>
    <s v="Ja"/>
  </r>
  <r>
    <m/>
    <s v="TN_3_7"/>
    <m/>
    <x v="9"/>
    <m/>
    <m/>
    <m/>
    <m/>
    <m/>
    <m/>
    <m/>
    <m/>
    <m/>
    <m/>
    <x v="2"/>
    <m/>
    <m/>
    <m/>
    <m/>
    <m/>
    <m/>
    <m/>
    <m/>
    <m/>
    <m/>
    <m/>
    <m/>
    <d v="2022-08-02T07:20:20"/>
    <s v="r.thijssen"/>
    <d v="2022-08-03T09:51:04"/>
    <s v="r.thijssen"/>
    <m/>
    <m/>
    <m/>
    <m/>
    <m/>
    <m/>
    <m/>
    <m/>
    <m/>
    <m/>
    <m/>
    <m/>
    <m/>
  </r>
  <r>
    <m/>
    <s v="TN_3_8"/>
    <m/>
    <x v="9"/>
    <m/>
    <m/>
    <m/>
    <m/>
    <m/>
    <m/>
    <m/>
    <m/>
    <m/>
    <m/>
    <x v="2"/>
    <m/>
    <m/>
    <m/>
    <m/>
    <m/>
    <m/>
    <m/>
    <m/>
    <m/>
    <m/>
    <m/>
    <m/>
    <d v="2022-08-02T07:20:20"/>
    <s v="r.thijssen"/>
    <d v="2022-08-03T09:51:04"/>
    <s v="r.thijssen"/>
    <m/>
    <m/>
    <m/>
    <m/>
    <m/>
    <m/>
    <m/>
    <m/>
    <m/>
    <m/>
    <m/>
    <m/>
    <m/>
  </r>
  <r>
    <m/>
    <s v="TN_3_9"/>
    <m/>
    <x v="9"/>
    <m/>
    <m/>
    <m/>
    <m/>
    <m/>
    <m/>
    <m/>
    <m/>
    <m/>
    <m/>
    <x v="2"/>
    <m/>
    <m/>
    <m/>
    <m/>
    <m/>
    <m/>
    <m/>
    <m/>
    <m/>
    <m/>
    <m/>
    <m/>
    <d v="2022-08-02T07:20:20"/>
    <s v="r.thijssen"/>
    <d v="2022-08-03T09:51:04"/>
    <s v="r.thijssen"/>
    <m/>
    <m/>
    <m/>
    <m/>
    <m/>
    <m/>
    <m/>
    <m/>
    <m/>
    <m/>
    <m/>
    <m/>
    <m/>
  </r>
  <r>
    <m/>
    <s v="TN_3_10"/>
    <m/>
    <x v="9"/>
    <m/>
    <m/>
    <m/>
    <m/>
    <m/>
    <m/>
    <m/>
    <m/>
    <m/>
    <m/>
    <x v="2"/>
    <m/>
    <m/>
    <m/>
    <m/>
    <m/>
    <m/>
    <m/>
    <m/>
    <m/>
    <m/>
    <m/>
    <m/>
    <d v="2022-08-02T07:20:20"/>
    <s v="r.thijssen"/>
    <d v="2022-08-03T09:51:04"/>
    <s v="r.thijssen"/>
    <m/>
    <m/>
    <m/>
    <m/>
    <m/>
    <m/>
    <m/>
    <m/>
    <m/>
    <m/>
    <m/>
    <m/>
    <m/>
  </r>
  <r>
    <m/>
    <s v="TN_3_11"/>
    <m/>
    <x v="9"/>
    <m/>
    <m/>
    <m/>
    <m/>
    <m/>
    <m/>
    <m/>
    <m/>
    <m/>
    <m/>
    <x v="2"/>
    <m/>
    <m/>
    <m/>
    <m/>
    <m/>
    <m/>
    <m/>
    <m/>
    <m/>
    <m/>
    <m/>
    <m/>
    <d v="2022-08-02T07:20:20"/>
    <s v="r.thijssen"/>
    <d v="2022-08-03T09:51:04"/>
    <s v="r.thijssen"/>
    <m/>
    <m/>
    <m/>
    <m/>
    <m/>
    <m/>
    <m/>
    <m/>
    <m/>
    <m/>
    <m/>
    <m/>
    <m/>
  </r>
  <r>
    <m/>
    <s v="TN_3_12"/>
    <m/>
    <x v="9"/>
    <m/>
    <m/>
    <m/>
    <m/>
    <m/>
    <m/>
    <m/>
    <m/>
    <m/>
    <m/>
    <x v="2"/>
    <m/>
    <m/>
    <m/>
    <m/>
    <m/>
    <m/>
    <m/>
    <m/>
    <m/>
    <m/>
    <m/>
    <m/>
    <d v="2022-08-02T07:20:20"/>
    <s v="r.thijssen"/>
    <d v="2022-08-03T09:51:04"/>
    <s v="r.thijssen"/>
    <m/>
    <m/>
    <m/>
    <m/>
    <m/>
    <m/>
    <m/>
    <m/>
    <m/>
    <m/>
    <m/>
    <m/>
    <m/>
  </r>
  <r>
    <m/>
    <s v="TN_3_13"/>
    <m/>
    <x v="9"/>
    <m/>
    <m/>
    <m/>
    <m/>
    <m/>
    <m/>
    <m/>
    <m/>
    <m/>
    <m/>
    <x v="2"/>
    <m/>
    <m/>
    <m/>
    <m/>
    <m/>
    <m/>
    <m/>
    <m/>
    <m/>
    <m/>
    <m/>
    <m/>
    <d v="2022-08-02T07:20:20"/>
    <s v="r.thijssen"/>
    <d v="2022-08-03T09:51:04"/>
    <s v="r.thijssen"/>
    <m/>
    <m/>
    <m/>
    <m/>
    <m/>
    <m/>
    <m/>
    <m/>
    <m/>
    <m/>
    <m/>
    <m/>
    <m/>
  </r>
  <r>
    <n v="2439"/>
    <s v="BTZ.0082"/>
    <s v="BTZ.0082_1"/>
    <x v="5"/>
    <s v="Witte acacia"/>
    <m/>
    <n v="11"/>
    <n v="4"/>
    <n v="0.77439999999999998"/>
    <m/>
    <m/>
    <m/>
    <s v="10 - 20"/>
    <s v="Beplanting"/>
    <x v="1"/>
    <s v="Redelijk"/>
    <s v="Nee"/>
    <s v="Geen kluit te maken"/>
    <m/>
    <s v="stamschade"/>
    <s v="in hekwerk gegroeid"/>
    <n v="135897.261"/>
    <n v="453332.76600000297"/>
    <s v="753"/>
    <s v="&gt;15 jaar"/>
    <s v="Balkvorm kluit, door stamschade afgeschreven"/>
    <s v="Ja"/>
    <d v="2022-08-02T07:20:20"/>
    <s v="r.thijssen"/>
    <d v="2022-08-05T15:13:05"/>
    <s v="r.geerts@terranostra.nu"/>
    <s v="6 - 9 m"/>
    <s v="Ja"/>
    <s v="Ja"/>
    <m/>
    <s v="Nee"/>
    <s v="Ja"/>
    <s v="Nee"/>
    <s v="Ja"/>
    <m/>
    <s v="Te dicht op buurboom, geen stabiele kluit te vormen."/>
    <s v="Nee"/>
    <m/>
    <s v="Ja"/>
  </r>
  <r>
    <n v="2440"/>
    <s v="BTZ.0082"/>
    <s v="BTZ.0082_2"/>
    <x v="5"/>
    <s v="Witte acacia"/>
    <m/>
    <n v="11"/>
    <n v="4"/>
    <n v="0.77439999999999998"/>
    <m/>
    <m/>
    <m/>
    <s v="10 - 20"/>
    <s v="Beplanting"/>
    <x v="1"/>
    <s v="Redelijk"/>
    <s v="Nee"/>
    <s v="Geen kluit te maken"/>
    <m/>
    <s v="stamschade"/>
    <s v="in hekwerk gegroeid"/>
    <n v="135897.261"/>
    <n v="453332.76600000297"/>
    <s v="754"/>
    <s v="&gt;15 jaar"/>
    <s v="Balkvorm kluit, door stamschade afgeschreven"/>
    <s v="Ja"/>
    <d v="2022-08-02T07:20:20"/>
    <s v="r.thijssen"/>
    <d v="2022-08-05T15:13:05"/>
    <s v="r.geerts@terranostra.nu"/>
    <s v="6 - 9 m"/>
    <s v="Ja"/>
    <s v="Ja"/>
    <m/>
    <s v="Nee"/>
    <s v="Ja"/>
    <s v="Nee"/>
    <s v="Ja"/>
    <m/>
    <s v="Te dicht op buurboom, geen stabiele kluit te vormen."/>
    <s v="Nee"/>
    <m/>
    <s v="Ja"/>
  </r>
  <r>
    <n v="2441"/>
    <s v="BTZ.0082"/>
    <s v="BTZ.0082_3"/>
    <x v="5"/>
    <s v="Witte acacia"/>
    <m/>
    <n v="8"/>
    <n v="4"/>
    <n v="0.40960000000000002"/>
    <m/>
    <m/>
    <m/>
    <s v="10 - 20"/>
    <s v="Beplanting"/>
    <x v="1"/>
    <s v="Redelijk"/>
    <s v="Nee"/>
    <s v="Geen kluit te maken"/>
    <m/>
    <s v="stamschade"/>
    <s v="in hekwerk gegroeid"/>
    <n v="135897.261"/>
    <n v="453332.76600000297"/>
    <s v="755"/>
    <s v="&gt;15 jaar"/>
    <s v="Balkvorm kluit, door stamschade afgeschreven"/>
    <s v="Ja"/>
    <d v="2022-08-02T07:20:20"/>
    <s v="r.thijssen"/>
    <d v="2022-08-05T15:13:05"/>
    <s v="r.geerts@terranostra.nu"/>
    <s v="6 - 9 m"/>
    <s v="Ja"/>
    <s v="Ja"/>
    <m/>
    <s v="Nee"/>
    <s v="Ja"/>
    <s v="Nee"/>
    <s v="Ja"/>
    <m/>
    <s v="Te dicht op buurboom, geen stabiele kluit te vormen."/>
    <s v="Nee"/>
    <m/>
    <s v="Ja"/>
  </r>
  <r>
    <n v="2442"/>
    <s v="BTZ.0082"/>
    <s v="BTZ.0082_4"/>
    <x v="5"/>
    <s v="Witte acacia"/>
    <m/>
    <n v="8"/>
    <n v="4"/>
    <n v="0.40960000000000002"/>
    <m/>
    <m/>
    <m/>
    <s v="10 - 20"/>
    <s v="Beplanting"/>
    <x v="1"/>
    <s v="Redelijk"/>
    <s v="Nee"/>
    <s v="Geen kluit te maken"/>
    <m/>
    <s v="stamschade"/>
    <s v="in hekwerk gegroeid"/>
    <n v="135897.261"/>
    <n v="453332.76600000297"/>
    <s v="756"/>
    <s v="&gt;15 jaar"/>
    <s v="Balkvorm kluit, door stamschade afgeschreven"/>
    <s v="Ja"/>
    <d v="2022-08-02T07:20:20"/>
    <s v="r.thijssen"/>
    <d v="2022-08-05T15:13:05"/>
    <s v="r.geerts@terranostra.nu"/>
    <s v="6 - 9 m"/>
    <s v="Ja"/>
    <s v="Ja"/>
    <m/>
    <s v="Nee"/>
    <s v="Ja"/>
    <s v="Nee"/>
    <s v="Ja"/>
    <m/>
    <s v="Te dicht op buurboom, geen stabiele kluit te vormen."/>
    <s v="Nee"/>
    <m/>
    <s v="Ja"/>
  </r>
  <r>
    <n v="2443"/>
    <s v="BTZ.0075"/>
    <s v="BTZ.0075_5"/>
    <x v="4"/>
    <s v="Gewone esdoorn"/>
    <m/>
    <n v="11"/>
    <n v="4"/>
    <n v="0.77439999999999998"/>
    <m/>
    <m/>
    <m/>
    <s v="10 - 20"/>
    <s v="Beplanting"/>
    <x v="1"/>
    <s v="Redelijk"/>
    <s v="Nee"/>
    <s v="Geen kluit te maken"/>
    <m/>
    <m/>
    <s v="in hekwerk gegroeid. Opslag"/>
    <n v="135922.75600000101"/>
    <n v="453336.67300000001"/>
    <s v="757"/>
    <s v="&gt;15 jaar"/>
    <s v="Balkvorm kluit"/>
    <s v="Ja"/>
    <d v="2022-08-02T07:20:20"/>
    <s v="r.thijssen"/>
    <d v="2022-08-05T15:13:05"/>
    <s v="r.geerts@terranostra.nu"/>
    <s v="6 - 9 m"/>
    <s v="Ja"/>
    <s v="Ja"/>
    <m/>
    <s v="Nee"/>
    <s v="Ja"/>
    <s v="Nee"/>
    <s v="Ja"/>
    <m/>
    <s v="Te dicht op buurboom, geen stabiele kluit te vormen."/>
    <s v="Nee"/>
    <m/>
    <s v="Ja"/>
  </r>
  <r>
    <n v="2444"/>
    <s v="BTZ.0075"/>
    <s v="BTZ.0075_6"/>
    <x v="4"/>
    <s v="Gewone esdoorn"/>
    <m/>
    <n v="8"/>
    <n v="4"/>
    <n v="0.40960000000000002"/>
    <m/>
    <m/>
    <m/>
    <s v="10 - 20"/>
    <s v="Beplanting"/>
    <x v="1"/>
    <s v="Redelijk"/>
    <s v="Nee"/>
    <s v="Geen kluit te maken"/>
    <m/>
    <m/>
    <s v="in hekwerk gegroeid. Opslag"/>
    <n v="135922.75600000101"/>
    <n v="453336.67300000001"/>
    <s v="758"/>
    <s v="&gt;15 jaar"/>
    <s v="Balkvorm kluit"/>
    <s v="Ja"/>
    <d v="2022-08-02T07:20:20"/>
    <s v="r.thijssen"/>
    <d v="2022-08-05T15:13:05"/>
    <s v="r.geerts@terranostra.nu"/>
    <s v="6 - 9 m"/>
    <s v="Ja"/>
    <s v="Ja"/>
    <m/>
    <s v="Nee"/>
    <s v="Ja"/>
    <s v="Nee"/>
    <s v="Ja"/>
    <m/>
    <s v="Te dicht op buurboom, geen stabiele kluit te vormen."/>
    <s v="Nee"/>
    <m/>
    <s v="Ja"/>
  </r>
  <r>
    <n v="2445"/>
    <s v="BTZ.0075"/>
    <s v="BTZ.0075_7"/>
    <x v="4"/>
    <s v="Gewone esdoorn"/>
    <m/>
    <n v="14"/>
    <n v="4"/>
    <n v="1.2544"/>
    <m/>
    <m/>
    <m/>
    <s v="10 - 20"/>
    <s v="Beplanting"/>
    <x v="1"/>
    <s v="Redelijk"/>
    <s v="Nee"/>
    <s v="Geen kluit te maken"/>
    <m/>
    <m/>
    <s v="in hekwerk gegroeid. Opslag"/>
    <n v="135922.75600000101"/>
    <n v="453336.67300000001"/>
    <s v="759"/>
    <s v="&gt;15 jaar"/>
    <s v="Balkvorm kluit"/>
    <s v="Ja"/>
    <d v="2022-08-02T07:20:20"/>
    <s v="r.thijssen"/>
    <d v="2022-08-05T15:13:05"/>
    <s v="r.geerts@terranostra.nu"/>
    <s v="6 - 9 m"/>
    <s v="Ja"/>
    <s v="Ja"/>
    <m/>
    <s v="Nee"/>
    <s v="Ja"/>
    <s v="Nee"/>
    <s v="Ja"/>
    <m/>
    <s v="Te dicht op buurboom, geen stabiele kluit te vormen."/>
    <s v="Nee"/>
    <m/>
    <s v="Ja"/>
  </r>
  <r>
    <n v="2446"/>
    <s v="BTZ.0075"/>
    <s v="BTZ.0075_8"/>
    <x v="4"/>
    <s v="Gewone esdoorn"/>
    <m/>
    <n v="14"/>
    <n v="4"/>
    <n v="1.2544"/>
    <m/>
    <m/>
    <m/>
    <s v="10 - 20"/>
    <s v="Beplanting"/>
    <x v="1"/>
    <s v="Redelijk"/>
    <s v="Nee"/>
    <s v="Geen kluit te maken"/>
    <m/>
    <m/>
    <s v="in hekwerk gegroeid. Opslag"/>
    <n v="135922.75600000101"/>
    <n v="453336.67300000001"/>
    <s v="760"/>
    <s v="&gt;15 jaar"/>
    <s v="Balkvorm kluit"/>
    <s v="Ja"/>
    <d v="2022-08-02T07:20:20"/>
    <s v="r.thijssen"/>
    <d v="2022-08-05T15:13:05"/>
    <s v="r.geerts@terranostra.nu"/>
    <s v="6 - 9 m"/>
    <s v="Ja"/>
    <s v="Ja"/>
    <m/>
    <s v="Nee"/>
    <s v="Ja"/>
    <s v="Nee"/>
    <s v="Ja"/>
    <m/>
    <s v="Te dicht op buurboom, geen stabiele kluit te vormen."/>
    <s v="Nee"/>
    <m/>
    <s v="Ja"/>
  </r>
  <r>
    <n v="2447"/>
    <s v="BTZ.0024"/>
    <s v="BTZ.0024_9"/>
    <x v="0"/>
    <s v="Iep"/>
    <m/>
    <n v="16"/>
    <n v="8"/>
    <n v="1.6384000000000001"/>
    <m/>
    <m/>
    <m/>
    <s v="20 - 30"/>
    <s v="Beplanting"/>
    <x v="1"/>
    <s v="Redelijk"/>
    <s v="Nee"/>
    <s v="Geen kluit te maken"/>
    <s v="Iepziekte"/>
    <m/>
    <m/>
    <n v="135934.380000003"/>
    <n v="453338.522"/>
    <s v="761"/>
    <s v="&gt;15 jaar"/>
    <m/>
    <s v="Ja"/>
    <d v="2022-08-02T07:20:20"/>
    <s v="r.thijssen"/>
    <d v="2022-08-05T15:13:05"/>
    <s v="r.geerts@terranostra.nu"/>
    <s v="6 - 9 m"/>
    <s v="Ja"/>
    <s v="Ja"/>
    <m/>
    <s v="Nee"/>
    <s v="Ja"/>
    <s v="Nee"/>
    <s v="Ja"/>
    <m/>
    <s v="Te dicht op buurboom, geen stabiele kluit te vormen."/>
    <s v="Nee"/>
    <m/>
    <s v="Ja"/>
  </r>
  <r>
    <n v="2448"/>
    <s v="BTZ.0024"/>
    <s v="BTZ.0024_10"/>
    <x v="0"/>
    <s v="Iep"/>
    <m/>
    <n v="23"/>
    <n v="8"/>
    <n v="3.3856000000000002"/>
    <m/>
    <m/>
    <m/>
    <s v="20 - 30"/>
    <s v="Beplanting"/>
    <x v="1"/>
    <s v="Redelijk"/>
    <s v="Nee"/>
    <s v="Geen kluit te maken"/>
    <s v="Iepziekte"/>
    <m/>
    <m/>
    <n v="135934.380000003"/>
    <n v="453338.522"/>
    <s v="762"/>
    <s v="&gt;15 jaar"/>
    <m/>
    <s v="Ja"/>
    <d v="2022-08-02T07:20:20"/>
    <s v="r.thijssen"/>
    <d v="2022-08-05T15:13:05"/>
    <s v="r.geerts@terranostra.nu"/>
    <s v="6 - 9 m"/>
    <s v="Ja"/>
    <s v="Ja"/>
    <m/>
    <s v="Nee"/>
    <s v="Ja"/>
    <s v="Nee"/>
    <s v="Ja"/>
    <m/>
    <s v="Te dicht op buurboom, geen stabiele kluit te vormen."/>
    <s v="Nee"/>
    <m/>
    <s v="Ja"/>
  </r>
  <r>
    <n v="2449"/>
    <s v="BTZ.0077"/>
    <s v="BTZ.0077_11"/>
    <x v="4"/>
    <s v="Gewone esdoorn"/>
    <m/>
    <n v="10"/>
    <n v="4"/>
    <n v="0.64"/>
    <m/>
    <m/>
    <m/>
    <s v="10 - 20"/>
    <s v="Beplanting"/>
    <x v="1"/>
    <s v="Redelijk"/>
    <s v="Nee"/>
    <s v="Geen kluit te maken"/>
    <m/>
    <m/>
    <s v="in hekwerk gegroeid. Opslag"/>
    <n v="135937.89300000301"/>
    <n v="453339.10100000002"/>
    <s v="763"/>
    <s v="&gt;15 jaar"/>
    <s v="Balkvorm kluit"/>
    <s v="Ja"/>
    <d v="2022-08-02T07:20:20"/>
    <s v="r.thijssen"/>
    <d v="2022-08-05T15:13:05"/>
    <s v="r.geerts@terranostra.nu"/>
    <s v="6 - 9 m"/>
    <s v="Ja"/>
    <s v="Ja"/>
    <m/>
    <s v="Nee"/>
    <s v="Ja"/>
    <s v="Nee"/>
    <s v="Ja"/>
    <m/>
    <s v="Te dicht op buurboom, geen stabiele kluit te vormen."/>
    <s v="Nee"/>
    <m/>
    <s v="Ja"/>
  </r>
  <r>
    <n v="1942"/>
    <s v="BTZ.0008"/>
    <s v="BTZ.0008"/>
    <x v="73"/>
    <s v="Iep"/>
    <n v="1"/>
    <n v="5"/>
    <n v="2"/>
    <n v="0.14000000000000001"/>
    <s v="8 x de stamdiameter"/>
    <n v="10.39"/>
    <n v="10.25"/>
    <s v="0 - 10"/>
    <s v="Beplanting"/>
    <x v="0"/>
    <s v="Goed"/>
    <s v="Ja"/>
    <s v="recent verplant"/>
    <m/>
    <m/>
    <s v="nieuwe aanplant"/>
    <n v="135968.65710000301"/>
    <n v="453275.70310000301"/>
    <s v="212"/>
    <s v="&gt;15 jaar"/>
    <m/>
    <m/>
    <d v="2022-08-02T07:20:20"/>
    <s v="r.thijssen"/>
    <d v="2022-08-04T15:02:54"/>
    <s v="r.geerts@terranostra.nu"/>
    <s v="6 - 9 m"/>
    <s v="Ja"/>
    <s v="Ja"/>
    <s v="Ja"/>
    <s v="Ja"/>
    <s v="Ja"/>
    <s v="Ja"/>
    <s v="Ja"/>
    <m/>
    <m/>
    <s v="Nee"/>
    <m/>
    <s v="Ja"/>
  </r>
  <r>
    <n v="1953"/>
    <s v="BTZ.0019"/>
    <s v="BTZ.0019"/>
    <x v="73"/>
    <s v="Iep"/>
    <n v="1"/>
    <n v="5"/>
    <n v="2"/>
    <n v="0.14000000000000001"/>
    <s v="8 x de stamdiameter"/>
    <n v="10.39"/>
    <n v="10.25"/>
    <s v="0 - 10"/>
    <s v="Beplanting"/>
    <x v="1"/>
    <s v="Redelijk"/>
    <s v="Ja"/>
    <s v="recent verplant"/>
    <m/>
    <m/>
    <s v="nieuwe aanplant"/>
    <n v="136004.35700000101"/>
    <n v="453257.933000002"/>
    <s v="223"/>
    <s v="&gt;15 jaar"/>
    <m/>
    <m/>
    <d v="2022-08-02T07:20:20"/>
    <s v="r.thijssen"/>
    <d v="2022-08-04T15:01:17"/>
    <s v="r.geerts@terranostra.nu"/>
    <s v="0 - 6 m"/>
    <s v="Ja"/>
    <s v="Ja"/>
    <s v="Ja"/>
    <s v="Ja"/>
    <s v="Ja"/>
    <s v="Ja"/>
    <s v="Ja"/>
    <m/>
    <m/>
    <s v="Nee"/>
    <m/>
    <s v="Ja"/>
  </r>
  <r>
    <n v="1954"/>
    <s v="BTZ.0020"/>
    <s v="BTZ.0020"/>
    <x v="73"/>
    <s v="Iep"/>
    <n v="1"/>
    <n v="5"/>
    <n v="2"/>
    <n v="0.14000000000000001"/>
    <s v="8 x de stamdiameter"/>
    <n v="10.39"/>
    <n v="10.25"/>
    <s v="0 - 10"/>
    <s v="Beplanting"/>
    <x v="1"/>
    <s v="Redelijk"/>
    <s v="Ja"/>
    <s v="recent verplant"/>
    <m/>
    <m/>
    <s v="nieuwe aanplant"/>
    <n v="136039.90900000199"/>
    <n v="453263.94600000198"/>
    <s v="224"/>
    <s v="&gt;15 jaar"/>
    <m/>
    <m/>
    <d v="2022-08-02T07:20:20"/>
    <s v="r.thijssen"/>
    <d v="2022-08-04T15:01:17"/>
    <s v="r.geerts@terranostra.nu"/>
    <s v="0 - 6 m"/>
    <s v="Ja"/>
    <s v="Ja"/>
    <s v="Ja"/>
    <s v="Ja"/>
    <s v="Ja"/>
    <s v="Ja"/>
    <s v="Ja"/>
    <m/>
    <m/>
    <s v="Nee"/>
    <m/>
    <s v="Ja"/>
  </r>
  <r>
    <m/>
    <s v="BTZ.0453"/>
    <m/>
    <x v="9"/>
    <m/>
    <m/>
    <m/>
    <m/>
    <m/>
    <m/>
    <m/>
    <m/>
    <m/>
    <m/>
    <x v="2"/>
    <m/>
    <m/>
    <m/>
    <m/>
    <m/>
    <m/>
    <n v="135771.81000000201"/>
    <n v="453925.52300000202"/>
    <m/>
    <m/>
    <m/>
    <m/>
    <d v="2022-08-02T07:20:20"/>
    <s v="r.thijssen"/>
    <d v="2022-08-03T09:51:04"/>
    <s v="r.thijssen"/>
    <m/>
    <m/>
    <m/>
    <m/>
    <m/>
    <m/>
    <m/>
    <m/>
    <m/>
    <m/>
    <m/>
    <m/>
    <m/>
  </r>
  <r>
    <m/>
    <s v="BTZ.0447"/>
    <m/>
    <x v="9"/>
    <m/>
    <m/>
    <m/>
    <m/>
    <m/>
    <m/>
    <m/>
    <m/>
    <m/>
    <m/>
    <x v="2"/>
    <m/>
    <m/>
    <m/>
    <m/>
    <m/>
    <m/>
    <n v="135761.421"/>
    <n v="453923.85100000002"/>
    <m/>
    <m/>
    <m/>
    <m/>
    <d v="2022-08-02T07:20:20"/>
    <s v="r.thijssen"/>
    <d v="2022-08-03T09:51:04"/>
    <s v="r.thijssen"/>
    <m/>
    <m/>
    <m/>
    <m/>
    <m/>
    <m/>
    <m/>
    <m/>
    <m/>
    <m/>
    <m/>
    <m/>
    <m/>
  </r>
  <r>
    <m/>
    <s v="BTZ.0459"/>
    <m/>
    <x v="9"/>
    <m/>
    <m/>
    <m/>
    <m/>
    <m/>
    <m/>
    <m/>
    <m/>
    <m/>
    <m/>
    <x v="2"/>
    <m/>
    <m/>
    <m/>
    <m/>
    <m/>
    <m/>
    <n v="135792.636"/>
    <n v="453928.629000001"/>
    <m/>
    <m/>
    <m/>
    <m/>
    <d v="2022-08-02T07:20:20"/>
    <s v="r.thijssen"/>
    <d v="2022-08-03T09:51:04"/>
    <s v="r.thijssen"/>
    <m/>
    <m/>
    <m/>
    <m/>
    <m/>
    <m/>
    <m/>
    <m/>
    <m/>
    <m/>
    <m/>
    <m/>
    <m/>
  </r>
  <r>
    <m/>
    <s v="BTZ.0458"/>
    <m/>
    <x v="9"/>
    <m/>
    <m/>
    <m/>
    <m/>
    <m/>
    <m/>
    <m/>
    <m/>
    <m/>
    <m/>
    <x v="2"/>
    <m/>
    <m/>
    <m/>
    <m/>
    <m/>
    <m/>
    <n v="135788.61199999999"/>
    <n v="453927.99400000297"/>
    <m/>
    <m/>
    <m/>
    <m/>
    <d v="2022-08-02T07:20:20"/>
    <s v="r.thijssen"/>
    <d v="2022-08-03T09:51:04"/>
    <s v="r.thijssen"/>
    <m/>
    <m/>
    <m/>
    <m/>
    <m/>
    <m/>
    <m/>
    <m/>
    <m/>
    <m/>
    <m/>
    <m/>
    <m/>
  </r>
  <r>
    <m/>
    <s v="BTZ.0460"/>
    <m/>
    <x v="9"/>
    <m/>
    <m/>
    <m/>
    <m/>
    <m/>
    <m/>
    <m/>
    <m/>
    <m/>
    <m/>
    <x v="2"/>
    <m/>
    <m/>
    <m/>
    <m/>
    <m/>
    <m/>
    <n v="135791.400000002"/>
    <n v="453928.629000001"/>
    <m/>
    <m/>
    <m/>
    <m/>
    <d v="2022-08-02T07:20:20"/>
    <s v="r.thijssen"/>
    <d v="2022-08-03T09:51:04"/>
    <s v="r.thijssen"/>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D42862-0C30-4FAA-82E0-3701D33487EA}" name="Draaitabel3" cacheId="3" applyNumberFormats="0" applyBorderFormats="0" applyFontFormats="0" applyPatternFormats="0" applyAlignmentFormats="0" applyWidthHeightFormats="1" dataCaption="Waarden" updatedVersion="7" minRefreshableVersion="3" useAutoFormatting="1" itemPrintTitles="1" createdVersion="8" indent="0" outline="1" outlineData="1" multipleFieldFilters="0">
  <location ref="A9:B15" firstHeaderRow="1" firstDataRow="1" firstDataCol="1" rowPageCount="2" colPageCount="1"/>
  <pivotFields count="44">
    <pivotField dataField="1" showAll="0"/>
    <pivotField showAll="0"/>
    <pivotField showAll="0"/>
    <pivotField showAll="0"/>
    <pivotField showAll="0"/>
    <pivotField showAll="0"/>
    <pivotField axis="axisPage" multipleItemSelectionAllowed="1" showAll="0">
      <items count="85">
        <item m="1" x="81"/>
        <item x="44"/>
        <item x="45"/>
        <item x="50"/>
        <item x="41"/>
        <item x="47"/>
        <item x="42"/>
        <item x="69"/>
        <item x="46"/>
        <item x="43"/>
        <item x="48"/>
        <item x="40"/>
        <item x="39"/>
        <item x="49"/>
        <item x="75"/>
        <item x="70"/>
        <item x="27"/>
        <item x="77"/>
        <item x="26"/>
        <item x="74"/>
        <item x="25"/>
        <item x="24"/>
        <item x="23"/>
        <item x="22"/>
        <item x="21"/>
        <item x="20"/>
        <item x="1"/>
        <item x="18"/>
        <item x="17"/>
        <item x="3"/>
        <item x="16"/>
        <item x="15"/>
        <item x="14"/>
        <item x="2"/>
        <item x="68"/>
        <item x="0"/>
        <item x="13"/>
        <item x="12"/>
        <item x="11"/>
        <item x="10"/>
        <item x="62"/>
        <item x="61"/>
        <item x="9"/>
        <item x="8"/>
        <item x="60"/>
        <item x="51"/>
        <item x="71"/>
        <item x="76"/>
        <item x="7"/>
        <item x="6"/>
        <item x="53"/>
        <item x="73"/>
        <item x="72"/>
        <item x="38"/>
        <item x="37"/>
        <item x="59"/>
        <item x="58"/>
        <item m="1" x="83"/>
        <item x="28"/>
        <item x="36"/>
        <item x="35"/>
        <item x="5"/>
        <item x="34"/>
        <item x="54"/>
        <item x="65"/>
        <item x="33"/>
        <item m="1" x="82"/>
        <item x="32"/>
        <item x="4"/>
        <item x="56"/>
        <item x="67"/>
        <item x="57"/>
        <item x="66"/>
        <item x="31"/>
        <item x="80"/>
        <item x="64"/>
        <item x="30"/>
        <item x="78"/>
        <item x="79"/>
        <item x="55"/>
        <item x="63"/>
        <item x="29"/>
        <item x="52"/>
        <item x="19"/>
        <item t="default"/>
      </items>
    </pivotField>
    <pivotField showAll="0"/>
    <pivotField showAll="0"/>
    <pivotField showAll="0"/>
    <pivotField showAll="0"/>
    <pivotField showAll="0"/>
    <pivotField showAll="0"/>
    <pivotField showAll="0"/>
    <pivotField showAll="0"/>
    <pivotField showAll="0"/>
    <pivotField axis="axisRow" showAll="0">
      <items count="7">
        <item x="3"/>
        <item x="1"/>
        <item x="0"/>
        <item x="4"/>
        <item x="5"/>
        <item x="2"/>
        <item t="default"/>
      </items>
    </pivotField>
    <pivotField showAll="0"/>
    <pivotField showAll="0"/>
    <pivotField showAll="0"/>
    <pivotField showAll="0"/>
    <pivotField showAll="0"/>
    <pivotField showAll="0"/>
    <pivotField showAll="0"/>
    <pivotField showAll="0"/>
    <pivotField showAll="0"/>
    <pivotField showAll="0"/>
    <pivotField numFmtId="22"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s>
  <rowFields count="1">
    <field x="16"/>
  </rowFields>
  <rowItems count="6">
    <i>
      <x/>
    </i>
    <i>
      <x v="1"/>
    </i>
    <i>
      <x v="2"/>
    </i>
    <i>
      <x v="3"/>
    </i>
    <i>
      <x v="4"/>
    </i>
    <i t="grand">
      <x/>
    </i>
  </rowItems>
  <colItems count="1">
    <i/>
  </colItems>
  <pageFields count="2">
    <pageField fld="43" hier="-1"/>
    <pageField fld="6" hier="-1"/>
  </pageFields>
  <dataFields count="1">
    <dataField name="Aantal van OBJECTID" fld="0" subtotal="count" baseField="10" baseItem="0"/>
  </dataFields>
  <formats count="3">
    <format dxfId="2">
      <pivotArea collapsedLevelsAreSubtotals="1" fieldPosition="0">
        <references count="1">
          <reference field="16" count="1">
            <x v="1"/>
          </reference>
        </references>
      </pivotArea>
    </format>
    <format dxfId="1">
      <pivotArea collapsedLevelsAreSubtotals="1" fieldPosition="0">
        <references count="1">
          <reference field="16" count="1">
            <x v="3"/>
          </reference>
        </references>
      </pivotArea>
    </format>
    <format dxfId="0">
      <pivotArea collapsedLevelsAreSubtotals="1" fieldPosition="0">
        <references count="1">
          <reference field="16"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4D5780-251B-41FD-A7E3-49BAFCEF37C2}" name="Draaitabel6" cacheId="3" applyNumberFormats="0" applyBorderFormats="0" applyFontFormats="0" applyPatternFormats="0" applyAlignmentFormats="0" applyWidthHeightFormats="1" dataCaption="Waarden" updatedVersion="7" minRefreshableVersion="3" useAutoFormatting="1" itemPrintTitles="1" createdVersion="8" indent="0" outline="1" outlineData="1" multipleFieldFilters="0">
  <location ref="A32:B38" firstHeaderRow="1" firstDataRow="1" firstDataCol="1" rowPageCount="2" colPageCount="1"/>
  <pivotFields count="44">
    <pivotField dataField="1" showAll="0"/>
    <pivotField showAll="0"/>
    <pivotField showAll="0"/>
    <pivotField showAll="0"/>
    <pivotField showAll="0"/>
    <pivotField showAll="0"/>
    <pivotField axis="axisPage" multipleItemSelectionAllowed="1" showAll="0">
      <items count="85">
        <item m="1" x="81"/>
        <item h="1" x="44"/>
        <item h="1" x="45"/>
        <item h="1" x="50"/>
        <item h="1" x="41"/>
        <item h="1" x="47"/>
        <item h="1" x="42"/>
        <item h="1" x="69"/>
        <item h="1" x="46"/>
        <item h="1" x="43"/>
        <item h="1" x="48"/>
        <item h="1" x="40"/>
        <item x="39"/>
        <item x="49"/>
        <item x="75"/>
        <item x="70"/>
        <item x="27"/>
        <item x="77"/>
        <item x="26"/>
        <item x="74"/>
        <item x="25"/>
        <item x="24"/>
        <item x="23"/>
        <item x="22"/>
        <item x="21"/>
        <item x="20"/>
        <item x="1"/>
        <item x="18"/>
        <item x="17"/>
        <item x="3"/>
        <item x="16"/>
        <item x="15"/>
        <item x="14"/>
        <item x="2"/>
        <item x="68"/>
        <item x="0"/>
        <item x="13"/>
        <item x="12"/>
        <item x="11"/>
        <item x="10"/>
        <item x="62"/>
        <item x="61"/>
        <item x="9"/>
        <item x="8"/>
        <item x="60"/>
        <item x="51"/>
        <item x="71"/>
        <item x="76"/>
        <item x="7"/>
        <item x="6"/>
        <item x="53"/>
        <item x="73"/>
        <item x="72"/>
        <item x="38"/>
        <item x="37"/>
        <item x="59"/>
        <item x="58"/>
        <item m="1" x="83"/>
        <item x="28"/>
        <item x="36"/>
        <item x="35"/>
        <item x="5"/>
        <item x="34"/>
        <item x="54"/>
        <item x="65"/>
        <item x="33"/>
        <item m="1" x="82"/>
        <item x="32"/>
        <item x="4"/>
        <item x="56"/>
        <item x="67"/>
        <item x="57"/>
        <item x="66"/>
        <item x="31"/>
        <item x="80"/>
        <item x="64"/>
        <item x="30"/>
        <item x="78"/>
        <item x="79"/>
        <item x="55"/>
        <item x="63"/>
        <item x="29"/>
        <item x="52"/>
        <item x="19"/>
        <item t="default"/>
      </items>
    </pivotField>
    <pivotField showAll="0"/>
    <pivotField showAll="0"/>
    <pivotField showAll="0"/>
    <pivotField showAll="0"/>
    <pivotField showAll="0"/>
    <pivotField showAll="0"/>
    <pivotField showAll="0"/>
    <pivotField showAll="0"/>
    <pivotField showAll="0"/>
    <pivotField axis="axisRow" showAll="0">
      <items count="7">
        <item x="3"/>
        <item x="1"/>
        <item x="0"/>
        <item x="4"/>
        <item x="5"/>
        <item x="2"/>
        <item t="default"/>
      </items>
    </pivotField>
    <pivotField showAll="0"/>
    <pivotField showAll="0"/>
    <pivotField showAll="0"/>
    <pivotField showAll="0"/>
    <pivotField showAll="0"/>
    <pivotField showAll="0"/>
    <pivotField showAll="0"/>
    <pivotField showAll="0"/>
    <pivotField showAll="0"/>
    <pivotField showAll="0"/>
    <pivotField numFmtId="22"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s>
  <rowFields count="1">
    <field x="16"/>
  </rowFields>
  <rowItems count="6">
    <i>
      <x/>
    </i>
    <i>
      <x v="1"/>
    </i>
    <i>
      <x v="2"/>
    </i>
    <i>
      <x v="3"/>
    </i>
    <i>
      <x v="4"/>
    </i>
    <i t="grand">
      <x/>
    </i>
  </rowItems>
  <colItems count="1">
    <i/>
  </colItems>
  <pageFields count="2">
    <pageField fld="43" hier="-1"/>
    <pageField fld="6" hier="-1"/>
  </pageFields>
  <dataFields count="1">
    <dataField name="Aantal van OBJECTID" fld="0" subtotal="count" baseField="10" baseItem="0"/>
  </dataFields>
  <formats count="1">
    <format dxfId="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BFF3AE4-E5D7-4853-ACF7-B5051DE4E6A1}" name="Draaitabel4" cacheId="3" applyNumberFormats="0" applyBorderFormats="0" applyFontFormats="0" applyPatternFormats="0" applyAlignmentFormats="0" applyWidthHeightFormats="1" dataCaption="Waarden" updatedVersion="7" minRefreshableVersion="3" useAutoFormatting="1" itemPrintTitles="1" createdVersion="8" indent="0" outline="1" outlineData="1" multipleFieldFilters="0">
  <location ref="A24:A25" firstHeaderRow="1" firstDataRow="1" firstDataCol="0" rowPageCount="2" colPageCount="1"/>
  <pivotFields count="44">
    <pivotField dataField="1" showAll="0"/>
    <pivotField showAll="0"/>
    <pivotField showAll="0"/>
    <pivotField showAll="0"/>
    <pivotField showAll="0"/>
    <pivotField showAll="0"/>
    <pivotField axis="axisPage" multipleItemSelectionAllowed="1" showAll="0">
      <items count="85">
        <item m="1" x="81"/>
        <item h="1" x="44"/>
        <item h="1" x="45"/>
        <item h="1" x="50"/>
        <item h="1" x="41"/>
        <item h="1" x="47"/>
        <item h="1" x="42"/>
        <item h="1" x="69"/>
        <item h="1" x="46"/>
        <item h="1" x="43"/>
        <item h="1" x="48"/>
        <item h="1" x="40"/>
        <item x="39"/>
        <item x="49"/>
        <item x="75"/>
        <item x="70"/>
        <item x="27"/>
        <item x="77"/>
        <item x="26"/>
        <item x="74"/>
        <item x="25"/>
        <item x="24"/>
        <item x="23"/>
        <item x="22"/>
        <item x="21"/>
        <item x="20"/>
        <item x="1"/>
        <item x="18"/>
        <item x="17"/>
        <item x="3"/>
        <item x="16"/>
        <item x="15"/>
        <item x="14"/>
        <item x="2"/>
        <item x="68"/>
        <item x="0"/>
        <item x="13"/>
        <item x="12"/>
        <item x="11"/>
        <item x="10"/>
        <item x="62"/>
        <item x="61"/>
        <item x="9"/>
        <item x="8"/>
        <item x="60"/>
        <item x="51"/>
        <item x="71"/>
        <item x="76"/>
        <item x="7"/>
        <item x="6"/>
        <item x="53"/>
        <item x="73"/>
        <item x="72"/>
        <item x="38"/>
        <item x="37"/>
        <item x="59"/>
        <item x="58"/>
        <item m="1" x="83"/>
        <item x="28"/>
        <item x="36"/>
        <item x="35"/>
        <item x="5"/>
        <item x="34"/>
        <item x="54"/>
        <item x="65"/>
        <item x="33"/>
        <item m="1" x="82"/>
        <item x="32"/>
        <item x="4"/>
        <item x="56"/>
        <item x="67"/>
        <item x="57"/>
        <item x="66"/>
        <item x="31"/>
        <item x="80"/>
        <item x="64"/>
        <item x="30"/>
        <item x="78"/>
        <item x="79"/>
        <item x="55"/>
        <item x="63"/>
        <item x="29"/>
        <item x="52"/>
        <item x="1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s>
  <rowItems count="1">
    <i/>
  </rowItems>
  <colItems count="1">
    <i/>
  </colItems>
  <pageFields count="2">
    <pageField fld="43" hier="-1"/>
    <pageField fld="6" hier="-1"/>
  </pageFields>
  <dataFields count="1">
    <dataField name="Aantal van OBJECTID" fld="0" subtotal="count" baseField="10" baseItem="0"/>
  </dataFields>
  <formats count="1">
    <format dxfId="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01489CF-0163-4063-9B00-C1130013C712}" name="Draaitabel3" cacheId="4" applyNumberFormats="0" applyBorderFormats="0" applyFontFormats="0" applyPatternFormats="0" applyAlignmentFormats="0" applyWidthHeightFormats="1" dataCaption="Waarden" updatedVersion="7" minRefreshableVersion="3" useAutoFormatting="1" itemPrintTitles="1" createdVersion="8" indent="0" outline="1" outlineData="1" multipleFieldFilters="0">
  <location ref="A83:B89" firstHeaderRow="1" firstDataRow="1" firstDataCol="1"/>
  <pivotFields count="44">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5"/>
        <item x="4"/>
        <item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Items count="1">
    <i/>
  </colItems>
  <dataFields count="1">
    <dataField name="Aantal van ID boom"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10FC8A1-8386-4A21-B886-3638849E8C79}" name="Draaitabel2" cacheId="4" applyNumberFormats="0" applyBorderFormats="0" applyFontFormats="0" applyPatternFormats="0" applyAlignmentFormats="0" applyWidthHeightFormats="1" dataCaption="Waarden" updatedVersion="7" minRefreshableVersion="3" useAutoFormatting="1" itemPrintTitles="1" createdVersion="8" indent="0" outline="1" outlineData="1" multipleFieldFilters="0">
  <location ref="A3:B78" firstHeaderRow="1" firstDataRow="1" firstDataCol="1"/>
  <pivotFields count="44">
    <pivotField showAll="0"/>
    <pivotField showAll="0"/>
    <pivotField dataField="1" showAll="0"/>
    <pivotField axis="axisRow" showAll="0">
      <items count="80">
        <item x="23"/>
        <item x="70"/>
        <item x="4"/>
        <item x="33"/>
        <item x="72"/>
        <item x="27"/>
        <item x="26"/>
        <item x="48"/>
        <item x="30"/>
        <item x="47"/>
        <item x="50"/>
        <item x="67"/>
        <item x="63"/>
        <item x="42"/>
        <item x="36"/>
        <item x="12"/>
        <item m="1" x="78"/>
        <item x="51"/>
        <item m="1" x="74"/>
        <item x="55"/>
        <item x="62"/>
        <item x="14"/>
        <item x="41"/>
        <item x="2"/>
        <item x="44"/>
        <item x="71"/>
        <item x="7"/>
        <item x="8"/>
        <item x="43"/>
        <item x="28"/>
        <item x="29"/>
        <item x="11"/>
        <item x="56"/>
        <item x="69"/>
        <item x="58"/>
        <item x="35"/>
        <item m="1" x="75"/>
        <item x="13"/>
        <item x="24"/>
        <item x="31"/>
        <item x="65"/>
        <item x="64"/>
        <item x="52"/>
        <item x="68"/>
        <item x="60"/>
        <item x="22"/>
        <item x="46"/>
        <item x="21"/>
        <item x="37"/>
        <item x="49"/>
        <item x="38"/>
        <item x="61"/>
        <item x="1"/>
        <item x="32"/>
        <item x="34"/>
        <item x="5"/>
        <item x="25"/>
        <item x="57"/>
        <item x="53"/>
        <item x="54"/>
        <item x="20"/>
        <item x="39"/>
        <item x="66"/>
        <item m="1" x="76"/>
        <item x="19"/>
        <item x="59"/>
        <item x="40"/>
        <item x="45"/>
        <item m="1" x="77"/>
        <item x="10"/>
        <item x="15"/>
        <item x="6"/>
        <item x="73"/>
        <item x="3"/>
        <item x="0"/>
        <item x="9"/>
        <item x="16"/>
        <item x="17"/>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75">
    <i>
      <x/>
    </i>
    <i>
      <x v="1"/>
    </i>
    <i>
      <x v="2"/>
    </i>
    <i>
      <x v="3"/>
    </i>
    <i>
      <x v="4"/>
    </i>
    <i>
      <x v="5"/>
    </i>
    <i>
      <x v="6"/>
    </i>
    <i>
      <x v="7"/>
    </i>
    <i>
      <x v="8"/>
    </i>
    <i>
      <x v="9"/>
    </i>
    <i>
      <x v="10"/>
    </i>
    <i>
      <x v="11"/>
    </i>
    <i>
      <x v="12"/>
    </i>
    <i>
      <x v="13"/>
    </i>
    <i>
      <x v="14"/>
    </i>
    <i>
      <x v="15"/>
    </i>
    <i>
      <x v="17"/>
    </i>
    <i>
      <x v="19"/>
    </i>
    <i>
      <x v="20"/>
    </i>
    <i>
      <x v="21"/>
    </i>
    <i>
      <x v="22"/>
    </i>
    <i>
      <x v="23"/>
    </i>
    <i>
      <x v="24"/>
    </i>
    <i>
      <x v="25"/>
    </i>
    <i>
      <x v="26"/>
    </i>
    <i>
      <x v="27"/>
    </i>
    <i>
      <x v="28"/>
    </i>
    <i>
      <x v="29"/>
    </i>
    <i>
      <x v="30"/>
    </i>
    <i>
      <x v="31"/>
    </i>
    <i>
      <x v="32"/>
    </i>
    <i>
      <x v="33"/>
    </i>
    <i>
      <x v="34"/>
    </i>
    <i>
      <x v="35"/>
    </i>
    <i>
      <x v="37"/>
    </i>
    <i>
      <x v="38"/>
    </i>
    <i>
      <x v="39"/>
    </i>
    <i>
      <x v="40"/>
    </i>
    <i>
      <x v="41"/>
    </i>
    <i>
      <x v="42"/>
    </i>
    <i>
      <x v="43"/>
    </i>
    <i>
      <x v="44"/>
    </i>
    <i>
      <x v="45"/>
    </i>
    <i>
      <x v="46"/>
    </i>
    <i>
      <x v="47"/>
    </i>
    <i>
      <x v="48"/>
    </i>
    <i>
      <x v="49"/>
    </i>
    <i>
      <x v="50"/>
    </i>
    <i>
      <x v="51"/>
    </i>
    <i>
      <x v="52"/>
    </i>
    <i>
      <x v="53"/>
    </i>
    <i>
      <x v="54"/>
    </i>
    <i>
      <x v="55"/>
    </i>
    <i>
      <x v="56"/>
    </i>
    <i>
      <x v="57"/>
    </i>
    <i>
      <x v="58"/>
    </i>
    <i>
      <x v="59"/>
    </i>
    <i>
      <x v="60"/>
    </i>
    <i>
      <x v="61"/>
    </i>
    <i>
      <x v="62"/>
    </i>
    <i>
      <x v="64"/>
    </i>
    <i>
      <x v="65"/>
    </i>
    <i>
      <x v="66"/>
    </i>
    <i>
      <x v="67"/>
    </i>
    <i>
      <x v="69"/>
    </i>
    <i>
      <x v="70"/>
    </i>
    <i>
      <x v="71"/>
    </i>
    <i>
      <x v="72"/>
    </i>
    <i>
      <x v="73"/>
    </i>
    <i>
      <x v="74"/>
    </i>
    <i>
      <x v="75"/>
    </i>
    <i>
      <x v="76"/>
    </i>
    <i>
      <x v="77"/>
    </i>
    <i>
      <x v="78"/>
    </i>
    <i t="grand">
      <x/>
    </i>
  </rowItems>
  <colItems count="1">
    <i/>
  </colItems>
  <dataFields count="1">
    <dataField name="Aantal van ID boom"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A1C868D-F20B-449E-8ADD-C7B8322207F7}" name="Draaitabel4" cacheId="4" applyNumberFormats="0" applyBorderFormats="0" applyFontFormats="0" applyPatternFormats="0" applyAlignmentFormats="0" applyWidthHeightFormats="1" dataCaption="Waarden" updatedVersion="7" minRefreshableVersion="3" useAutoFormatting="1" itemPrintTitles="1" createdVersion="8" indent="0" outline="1" outlineData="1" multipleFieldFilters="0">
  <location ref="D83:E89" firstHeaderRow="1" firstDataRow="1" firstDataCol="1"/>
  <pivotFields count="44">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5"/>
        <item x="4"/>
        <item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Items count="1">
    <i/>
  </colItems>
  <dataFields count="1">
    <dataField name="Aantal van ID boom" fld="2" subtotal="count" showDataAs="percentOfCol"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97"/>
  <sheetViews>
    <sheetView tabSelected="1" topLeftCell="C1" zoomScale="85" zoomScaleNormal="85" workbookViewId="0">
      <pane ySplit="1" topLeftCell="A2" activePane="bottomLeft" state="frozen"/>
      <selection pane="bottomLeft" activeCell="C411" sqref="C411"/>
    </sheetView>
  </sheetViews>
  <sheetFormatPr defaultColWidth="2.86328125" defaultRowHeight="14.25" x14ac:dyDescent="0.45"/>
  <cols>
    <col min="1" max="1" width="12.1328125" hidden="1" customWidth="1"/>
    <col min="2" max="2" width="13.1328125" hidden="1" customWidth="1"/>
    <col min="3" max="3" width="11.86328125" bestFit="1" customWidth="1"/>
    <col min="4" max="4" width="40.73046875" customWidth="1"/>
    <col min="5" max="5" width="33.73046875" bestFit="1" customWidth="1"/>
    <col min="6" max="6" width="33.73046875" customWidth="1"/>
    <col min="7" max="7" width="18.3984375" bestFit="1" customWidth="1"/>
    <col min="8" max="8" width="17.265625" bestFit="1" customWidth="1"/>
    <col min="9" max="9" width="17.265625" customWidth="1"/>
    <col min="10" max="10" width="19.265625" bestFit="1" customWidth="1"/>
    <col min="11" max="11" width="30" bestFit="1" customWidth="1"/>
    <col min="12" max="12" width="26.73046875" customWidth="1"/>
    <col min="13" max="13" width="10.73046875" bestFit="1" customWidth="1"/>
    <col min="14" max="14" width="15" bestFit="1" customWidth="1"/>
    <col min="15" max="15" width="17.86328125" bestFit="1" customWidth="1"/>
    <col min="16" max="16" width="17.59765625" bestFit="1" customWidth="1"/>
    <col min="17" max="17" width="16.1328125" bestFit="1" customWidth="1"/>
    <col min="18" max="18" width="31" hidden="1" customWidth="1"/>
    <col min="19" max="19" width="26.3984375" hidden="1" customWidth="1"/>
    <col min="20" max="20" width="17.265625" hidden="1" customWidth="1"/>
    <col min="21" max="21" width="54.3984375" hidden="1" customWidth="1"/>
    <col min="22" max="23" width="12.265625" hidden="1" customWidth="1"/>
    <col min="24" max="24" width="16.73046875" hidden="1" customWidth="1"/>
    <col min="25" max="25" width="24" bestFit="1" customWidth="1"/>
    <col min="26" max="26" width="46.1328125" customWidth="1"/>
    <col min="27" max="27" width="20.73046875" hidden="1" customWidth="1"/>
    <col min="28" max="28" width="16.1328125" hidden="1" customWidth="1"/>
    <col min="29" max="29" width="10.3984375" hidden="1" customWidth="1"/>
    <col min="30" max="30" width="13.73046875" hidden="1" customWidth="1"/>
    <col min="31" max="31" width="23.59765625" hidden="1" customWidth="1"/>
    <col min="32" max="32" width="15.3984375" bestFit="1" customWidth="1"/>
    <col min="33" max="33" width="21.3984375" customWidth="1"/>
    <col min="34" max="34" width="19" customWidth="1"/>
    <col min="35" max="35" width="23.73046875" customWidth="1"/>
    <col min="36" max="36" width="38.1328125" customWidth="1"/>
    <col min="37" max="37" width="16.59765625" customWidth="1"/>
    <col min="38" max="38" width="17.265625" customWidth="1"/>
    <col min="39" max="40" width="36.1328125" customWidth="1"/>
    <col min="41" max="41" width="190.86328125" bestFit="1" customWidth="1"/>
    <col min="42" max="42" width="21.1328125" bestFit="1" customWidth="1"/>
    <col min="43" max="43" width="127.86328125" bestFit="1" customWidth="1"/>
    <col min="44" max="44" width="25.86328125" customWidth="1"/>
    <col min="46" max="46" width="20.265625" hidden="1" customWidth="1"/>
    <col min="47" max="48" width="12.265625" hidden="1" customWidth="1"/>
  </cols>
  <sheetData>
    <row r="1" spans="1:48" x14ac:dyDescent="0.45">
      <c r="A1" t="s">
        <v>0</v>
      </c>
      <c r="B1" t="s">
        <v>1</v>
      </c>
      <c r="C1" t="s">
        <v>37</v>
      </c>
      <c r="D1" t="s">
        <v>2</v>
      </c>
      <c r="E1" t="s">
        <v>3</v>
      </c>
      <c r="F1" t="s">
        <v>1742</v>
      </c>
      <c r="G1" t="s">
        <v>4</v>
      </c>
      <c r="H1" t="s">
        <v>5</v>
      </c>
      <c r="I1" t="s">
        <v>1734</v>
      </c>
      <c r="J1" t="s">
        <v>1745</v>
      </c>
      <c r="K1" t="s">
        <v>1733</v>
      </c>
      <c r="L1" t="s">
        <v>1755</v>
      </c>
      <c r="M1" t="s">
        <v>6</v>
      </c>
      <c r="N1" t="s">
        <v>7</v>
      </c>
      <c r="O1" t="s">
        <v>8</v>
      </c>
      <c r="P1" t="s">
        <v>9</v>
      </c>
      <c r="Q1" t="s">
        <v>10</v>
      </c>
      <c r="R1" t="s">
        <v>11</v>
      </c>
      <c r="S1" t="s">
        <v>12</v>
      </c>
      <c r="T1" t="s">
        <v>13</v>
      </c>
      <c r="U1" t="s">
        <v>14</v>
      </c>
      <c r="V1" t="s">
        <v>15</v>
      </c>
      <c r="W1" t="s">
        <v>16</v>
      </c>
      <c r="X1" t="s">
        <v>17</v>
      </c>
      <c r="Y1" t="s">
        <v>18</v>
      </c>
      <c r="Z1" t="s">
        <v>19</v>
      </c>
      <c r="AA1" t="s">
        <v>20</v>
      </c>
      <c r="AB1" t="s">
        <v>21</v>
      </c>
      <c r="AC1" t="s">
        <v>22</v>
      </c>
      <c r="AD1" t="s">
        <v>23</v>
      </c>
      <c r="AE1" t="s">
        <v>24</v>
      </c>
      <c r="AF1" t="s">
        <v>25</v>
      </c>
      <c r="AG1" t="s">
        <v>26</v>
      </c>
      <c r="AH1" t="s">
        <v>27</v>
      </c>
      <c r="AI1" t="s">
        <v>28</v>
      </c>
      <c r="AJ1" t="s">
        <v>29</v>
      </c>
      <c r="AK1" t="s">
        <v>30</v>
      </c>
      <c r="AL1" t="s">
        <v>31</v>
      </c>
      <c r="AM1" t="s">
        <v>32</v>
      </c>
      <c r="AN1" t="s">
        <v>1780</v>
      </c>
      <c r="AO1" t="s">
        <v>33</v>
      </c>
      <c r="AP1" t="s">
        <v>34</v>
      </c>
      <c r="AQ1" t="s">
        <v>35</v>
      </c>
      <c r="AR1" t="s">
        <v>36</v>
      </c>
      <c r="AT1" t="s">
        <v>38</v>
      </c>
      <c r="AU1" t="s">
        <v>39</v>
      </c>
      <c r="AV1" t="s">
        <v>40</v>
      </c>
    </row>
    <row r="2" spans="1:48" x14ac:dyDescent="0.45">
      <c r="A2">
        <v>1804</v>
      </c>
      <c r="B2" t="s">
        <v>434</v>
      </c>
      <c r="C2">
        <v>95534</v>
      </c>
      <c r="D2" t="s">
        <v>435</v>
      </c>
      <c r="E2" t="s">
        <v>436</v>
      </c>
      <c r="G2">
        <v>46</v>
      </c>
      <c r="H2">
        <v>13</v>
      </c>
      <c r="I2" s="10">
        <f>((G2*8)*(G2*8))/10000</f>
        <v>13.542400000000001</v>
      </c>
      <c r="J2" s="10"/>
      <c r="M2" t="s">
        <v>230</v>
      </c>
      <c r="N2" t="s">
        <v>184</v>
      </c>
      <c r="O2" t="s">
        <v>68</v>
      </c>
      <c r="P2" t="s">
        <v>68</v>
      </c>
      <c r="Q2" t="s">
        <v>53</v>
      </c>
      <c r="R2" t="s">
        <v>231</v>
      </c>
      <c r="S2" t="s">
        <v>437</v>
      </c>
      <c r="T2" t="s">
        <v>213</v>
      </c>
      <c r="V2">
        <v>135838.125</v>
      </c>
      <c r="W2">
        <v>453196.96100000298</v>
      </c>
      <c r="X2" t="s">
        <v>438</v>
      </c>
      <c r="Y2" t="s">
        <v>71</v>
      </c>
      <c r="AB2" s="1">
        <v>44775.305783032403</v>
      </c>
      <c r="AC2" t="s">
        <v>50</v>
      </c>
      <c r="AD2" s="1">
        <v>44777.354080879602</v>
      </c>
      <c r="AE2" t="s">
        <v>51</v>
      </c>
      <c r="AF2" t="s">
        <v>207</v>
      </c>
      <c r="AG2" t="s">
        <v>46</v>
      </c>
      <c r="AH2" t="s">
        <v>53</v>
      </c>
      <c r="AI2" t="s">
        <v>53</v>
      </c>
      <c r="AJ2" t="s">
        <v>46</v>
      </c>
      <c r="AK2" t="s">
        <v>46</v>
      </c>
      <c r="AL2" t="s">
        <v>46</v>
      </c>
      <c r="AM2" t="s">
        <v>53</v>
      </c>
      <c r="AP2" t="s">
        <v>53</v>
      </c>
      <c r="AR2" t="s">
        <v>46</v>
      </c>
      <c r="AT2">
        <v>10.9</v>
      </c>
      <c r="AU2">
        <v>5.1077519727145297</v>
      </c>
      <c r="AV2">
        <v>52.0667315713401</v>
      </c>
    </row>
    <row r="3" spans="1:48" x14ac:dyDescent="0.45">
      <c r="A3">
        <v>1851</v>
      </c>
      <c r="B3" t="s">
        <v>507</v>
      </c>
      <c r="C3" t="s">
        <v>507</v>
      </c>
      <c r="D3" t="s">
        <v>331</v>
      </c>
      <c r="E3" t="s">
        <v>332</v>
      </c>
      <c r="G3">
        <v>67</v>
      </c>
      <c r="H3">
        <v>2</v>
      </c>
      <c r="I3" s="10">
        <f>((G3*8)*(G3*8))/10000</f>
        <v>28.729600000000001</v>
      </c>
      <c r="J3" s="10"/>
      <c r="M3" t="s">
        <v>230</v>
      </c>
      <c r="N3" t="s">
        <v>333</v>
      </c>
      <c r="O3" t="s">
        <v>45</v>
      </c>
      <c r="P3" t="s">
        <v>45</v>
      </c>
      <c r="Q3" t="s">
        <v>53</v>
      </c>
      <c r="R3" t="s">
        <v>180</v>
      </c>
      <c r="V3">
        <v>136041.59100000199</v>
      </c>
      <c r="W3">
        <v>453597.812000003</v>
      </c>
      <c r="X3" t="s">
        <v>508</v>
      </c>
      <c r="Y3" t="s">
        <v>49</v>
      </c>
      <c r="AB3" s="1">
        <v>44775.305783032403</v>
      </c>
      <c r="AC3" t="s">
        <v>50</v>
      </c>
      <c r="AD3" s="1">
        <v>44778.229110428198</v>
      </c>
      <c r="AE3" t="s">
        <v>51</v>
      </c>
      <c r="AF3" t="s">
        <v>73</v>
      </c>
      <c r="AG3" t="s">
        <v>53</v>
      </c>
      <c r="AH3" t="s">
        <v>46</v>
      </c>
      <c r="AI3" t="s">
        <v>46</v>
      </c>
      <c r="AJ3" t="s">
        <v>53</v>
      </c>
      <c r="AK3" t="s">
        <v>46</v>
      </c>
      <c r="AL3" t="s">
        <v>46</v>
      </c>
      <c r="AM3" t="s">
        <v>46</v>
      </c>
      <c r="AO3" t="s">
        <v>335</v>
      </c>
      <c r="AP3" t="s">
        <v>53</v>
      </c>
      <c r="AQ3" t="s">
        <v>336</v>
      </c>
      <c r="AR3" t="s">
        <v>46</v>
      </c>
      <c r="AU3">
        <v>5.1106969771400497</v>
      </c>
      <c r="AV3">
        <v>52.070341405987698</v>
      </c>
    </row>
    <row r="4" spans="1:48" x14ac:dyDescent="0.45">
      <c r="A4">
        <v>1828</v>
      </c>
      <c r="B4" t="s">
        <v>477</v>
      </c>
      <c r="C4" t="s">
        <v>477</v>
      </c>
      <c r="D4" t="s">
        <v>1148</v>
      </c>
      <c r="E4" t="s">
        <v>338</v>
      </c>
      <c r="G4">
        <v>57</v>
      </c>
      <c r="H4">
        <v>16</v>
      </c>
      <c r="I4" s="10">
        <f>((G4*8)*(G4*8))/10000</f>
        <v>20.793600000000001</v>
      </c>
      <c r="J4" s="10"/>
      <c r="M4" t="s">
        <v>286</v>
      </c>
      <c r="N4" t="s">
        <v>184</v>
      </c>
      <c r="O4" t="s">
        <v>45</v>
      </c>
      <c r="P4" t="s">
        <v>45</v>
      </c>
      <c r="Q4" t="s">
        <v>53</v>
      </c>
      <c r="R4" t="s">
        <v>478</v>
      </c>
      <c r="S4" t="s">
        <v>354</v>
      </c>
      <c r="T4" t="s">
        <v>355</v>
      </c>
      <c r="V4">
        <v>136096.080000002</v>
      </c>
      <c r="W4">
        <v>453263.60100000002</v>
      </c>
      <c r="X4" t="s">
        <v>479</v>
      </c>
      <c r="Y4" t="s">
        <v>49</v>
      </c>
      <c r="AB4" s="1">
        <v>44775.305783032403</v>
      </c>
      <c r="AC4" t="s">
        <v>50</v>
      </c>
      <c r="AD4" s="1">
        <v>44777.330259317103</v>
      </c>
      <c r="AE4" t="s">
        <v>51</v>
      </c>
      <c r="AF4" t="s">
        <v>232</v>
      </c>
      <c r="AG4" t="s">
        <v>46</v>
      </c>
      <c r="AH4" t="s">
        <v>46</v>
      </c>
      <c r="AI4" t="s">
        <v>46</v>
      </c>
      <c r="AJ4" t="s">
        <v>46</v>
      </c>
      <c r="AK4" t="s">
        <v>53</v>
      </c>
      <c r="AL4" t="s">
        <v>53</v>
      </c>
      <c r="AM4" t="s">
        <v>53</v>
      </c>
      <c r="AP4" t="s">
        <v>53</v>
      </c>
      <c r="AR4" t="s">
        <v>46</v>
      </c>
      <c r="AU4">
        <v>5.1115101840772503</v>
      </c>
      <c r="AV4">
        <v>52.067339389042402</v>
      </c>
    </row>
    <row r="5" spans="1:48" x14ac:dyDescent="0.45">
      <c r="A5">
        <v>1829</v>
      </c>
      <c r="B5" t="s">
        <v>480</v>
      </c>
      <c r="C5" t="s">
        <v>480</v>
      </c>
      <c r="D5" t="s">
        <v>384</v>
      </c>
      <c r="E5" t="s">
        <v>86</v>
      </c>
      <c r="G5">
        <v>35</v>
      </c>
      <c r="H5">
        <v>8</v>
      </c>
      <c r="I5" s="10">
        <f>((G5*8)*(G5*8))/10000</f>
        <v>7.84</v>
      </c>
      <c r="J5" s="10"/>
      <c r="M5" t="s">
        <v>202</v>
      </c>
      <c r="N5" t="s">
        <v>184</v>
      </c>
      <c r="O5" t="s">
        <v>75</v>
      </c>
      <c r="P5" t="s">
        <v>75</v>
      </c>
      <c r="Q5" t="s">
        <v>53</v>
      </c>
      <c r="R5" t="s">
        <v>401</v>
      </c>
      <c r="V5">
        <v>135965.416900001</v>
      </c>
      <c r="W5">
        <v>453236.68400000001</v>
      </c>
      <c r="X5" t="s">
        <v>481</v>
      </c>
      <c r="Y5" t="s">
        <v>49</v>
      </c>
      <c r="AB5" s="1">
        <v>44775.305783032403</v>
      </c>
      <c r="AC5" t="s">
        <v>50</v>
      </c>
      <c r="AD5" s="1">
        <v>44776.425107499999</v>
      </c>
      <c r="AE5" t="s">
        <v>51</v>
      </c>
      <c r="AF5" t="s">
        <v>207</v>
      </c>
      <c r="AG5" t="s">
        <v>46</v>
      </c>
      <c r="AH5" t="s">
        <v>46</v>
      </c>
      <c r="AI5" t="s">
        <v>46</v>
      </c>
      <c r="AJ5" t="s">
        <v>46</v>
      </c>
      <c r="AK5" t="s">
        <v>53</v>
      </c>
      <c r="AL5" t="s">
        <v>46</v>
      </c>
      <c r="AM5" t="s">
        <v>46</v>
      </c>
      <c r="AP5" t="s">
        <v>53</v>
      </c>
      <c r="AR5" t="s">
        <v>46</v>
      </c>
      <c r="AT5">
        <v>9.1999999999999993</v>
      </c>
      <c r="AU5">
        <v>5.10960612656236</v>
      </c>
      <c r="AV5">
        <v>52.067092987265603</v>
      </c>
    </row>
    <row r="6" spans="1:48" x14ac:dyDescent="0.45">
      <c r="A6">
        <v>1872</v>
      </c>
      <c r="B6" t="s">
        <v>530</v>
      </c>
      <c r="C6" t="s">
        <v>530</v>
      </c>
      <c r="D6" t="s">
        <v>384</v>
      </c>
      <c r="E6" t="s">
        <v>86</v>
      </c>
      <c r="G6">
        <v>65</v>
      </c>
      <c r="H6">
        <v>14</v>
      </c>
      <c r="I6" s="10">
        <f>((G6*8)*(G6*8))/10000</f>
        <v>27.04</v>
      </c>
      <c r="J6" s="10"/>
      <c r="M6" t="s">
        <v>286</v>
      </c>
      <c r="N6" t="s">
        <v>184</v>
      </c>
      <c r="O6" t="s">
        <v>87</v>
      </c>
      <c r="P6" t="s">
        <v>87</v>
      </c>
      <c r="Q6" t="s">
        <v>526</v>
      </c>
      <c r="R6" t="s">
        <v>527</v>
      </c>
      <c r="S6" t="s">
        <v>461</v>
      </c>
      <c r="T6" t="s">
        <v>461</v>
      </c>
      <c r="U6" t="s">
        <v>461</v>
      </c>
      <c r="V6">
        <v>135813.70600000001</v>
      </c>
      <c r="W6">
        <v>453300.78400000202</v>
      </c>
      <c r="X6" t="s">
        <v>531</v>
      </c>
      <c r="Y6" t="s">
        <v>87</v>
      </c>
      <c r="AB6" s="1">
        <v>44775.305783032403</v>
      </c>
      <c r="AC6" t="s">
        <v>50</v>
      </c>
      <c r="AD6" s="1">
        <v>44777.330259317103</v>
      </c>
      <c r="AE6" t="s">
        <v>51</v>
      </c>
      <c r="AM6" t="s">
        <v>53</v>
      </c>
      <c r="AP6" t="s">
        <v>53</v>
      </c>
      <c r="AR6" t="s">
        <v>46</v>
      </c>
      <c r="AT6">
        <v>16</v>
      </c>
      <c r="AU6">
        <v>5.10739002472513</v>
      </c>
      <c r="AV6">
        <v>52.0676638844755</v>
      </c>
    </row>
    <row r="7" spans="1:48" x14ac:dyDescent="0.45">
      <c r="A7">
        <v>1873</v>
      </c>
      <c r="B7" t="s">
        <v>532</v>
      </c>
      <c r="C7" t="s">
        <v>532</v>
      </c>
      <c r="D7" t="s">
        <v>384</v>
      </c>
      <c r="E7" t="s">
        <v>86</v>
      </c>
      <c r="G7">
        <v>72</v>
      </c>
      <c r="H7">
        <v>28</v>
      </c>
      <c r="I7" s="10">
        <f>((G7*8)*(G7*8))/10000</f>
        <v>33.177599999999998</v>
      </c>
      <c r="J7" s="10"/>
      <c r="M7" t="s">
        <v>286</v>
      </c>
      <c r="N7" t="s">
        <v>184</v>
      </c>
      <c r="O7" t="s">
        <v>87</v>
      </c>
      <c r="P7" t="s">
        <v>87</v>
      </c>
      <c r="Q7" t="s">
        <v>526</v>
      </c>
      <c r="R7" t="s">
        <v>527</v>
      </c>
      <c r="S7" t="s">
        <v>533</v>
      </c>
      <c r="T7" t="s">
        <v>534</v>
      </c>
      <c r="U7" t="s">
        <v>461</v>
      </c>
      <c r="V7">
        <v>135815.87000000101</v>
      </c>
      <c r="W7">
        <v>453287.12600000203</v>
      </c>
      <c r="X7" t="s">
        <v>535</v>
      </c>
      <c r="Y7" t="s">
        <v>87</v>
      </c>
      <c r="AB7" s="1">
        <v>44775.305783032403</v>
      </c>
      <c r="AC7" t="s">
        <v>50</v>
      </c>
      <c r="AD7" s="1">
        <v>44777.330259317103</v>
      </c>
      <c r="AE7" t="s">
        <v>51</v>
      </c>
      <c r="AM7" t="s">
        <v>53</v>
      </c>
      <c r="AP7" t="s">
        <v>53</v>
      </c>
      <c r="AR7" t="s">
        <v>46</v>
      </c>
      <c r="AT7">
        <v>16.399999999999999</v>
      </c>
      <c r="AU7">
        <v>5.10742235135905</v>
      </c>
      <c r="AV7">
        <v>52.067541201706703</v>
      </c>
    </row>
    <row r="8" spans="1:48" x14ac:dyDescent="0.45">
      <c r="A8">
        <v>1874</v>
      </c>
      <c r="B8" t="s">
        <v>536</v>
      </c>
      <c r="C8" t="s">
        <v>536</v>
      </c>
      <c r="D8" t="s">
        <v>384</v>
      </c>
      <c r="E8" t="s">
        <v>86</v>
      </c>
      <c r="F8">
        <v>1</v>
      </c>
      <c r="G8">
        <v>77</v>
      </c>
      <c r="H8">
        <v>21</v>
      </c>
      <c r="I8" s="10">
        <f>((G8*7)*(G8*7))/10000</f>
        <v>29.052099999999999</v>
      </c>
      <c r="J8" s="10" t="s">
        <v>1743</v>
      </c>
      <c r="K8" s="10">
        <f>((25*0.4)+I8)+(0.7*G8)</f>
        <v>92.952100000000002</v>
      </c>
      <c r="L8" s="10">
        <f>K8-I8</f>
        <v>63.900000000000006</v>
      </c>
      <c r="M8" t="s">
        <v>286</v>
      </c>
      <c r="N8" t="s">
        <v>184</v>
      </c>
      <c r="O8" t="s">
        <v>75</v>
      </c>
      <c r="P8" t="s">
        <v>75</v>
      </c>
      <c r="Q8" s="6" t="s">
        <v>53</v>
      </c>
      <c r="R8" t="s">
        <v>458</v>
      </c>
      <c r="S8" t="s">
        <v>537</v>
      </c>
      <c r="U8" t="s">
        <v>461</v>
      </c>
      <c r="V8">
        <v>135822.71600000199</v>
      </c>
      <c r="W8">
        <v>453266.46100000298</v>
      </c>
      <c r="X8" t="s">
        <v>538</v>
      </c>
      <c r="Y8" t="s">
        <v>49</v>
      </c>
      <c r="AB8" s="1">
        <v>44775.305783032403</v>
      </c>
      <c r="AC8" t="s">
        <v>50</v>
      </c>
      <c r="AD8" s="1">
        <v>44777.330259317103</v>
      </c>
      <c r="AE8" t="s">
        <v>51</v>
      </c>
      <c r="AF8" t="s">
        <v>235</v>
      </c>
      <c r="AG8" t="s">
        <v>46</v>
      </c>
      <c r="AH8" t="s">
        <v>46</v>
      </c>
      <c r="AI8" t="s">
        <v>46</v>
      </c>
      <c r="AJ8" t="s">
        <v>46</v>
      </c>
      <c r="AK8" t="s">
        <v>46</v>
      </c>
      <c r="AL8" t="s">
        <v>53</v>
      </c>
      <c r="AM8" t="s">
        <v>53</v>
      </c>
      <c r="AN8" t="s">
        <v>1786</v>
      </c>
      <c r="AP8" t="s">
        <v>53</v>
      </c>
      <c r="AR8" t="s">
        <v>46</v>
      </c>
      <c r="AT8">
        <v>14.4</v>
      </c>
      <c r="AU8">
        <v>5.10752335247407</v>
      </c>
      <c r="AV8">
        <v>52.0673557022645</v>
      </c>
    </row>
    <row r="9" spans="1:48" x14ac:dyDescent="0.45">
      <c r="A9">
        <v>1875</v>
      </c>
      <c r="B9" t="s">
        <v>539</v>
      </c>
      <c r="C9" t="s">
        <v>539</v>
      </c>
      <c r="D9" t="s">
        <v>384</v>
      </c>
      <c r="E9" t="s">
        <v>86</v>
      </c>
      <c r="G9">
        <v>86</v>
      </c>
      <c r="H9">
        <v>19</v>
      </c>
      <c r="I9" s="10">
        <f>((G9*8)*(G9*8))/10000</f>
        <v>47.334400000000002</v>
      </c>
      <c r="J9" s="10"/>
      <c r="M9" t="s">
        <v>286</v>
      </c>
      <c r="N9" t="s">
        <v>184</v>
      </c>
      <c r="O9" t="s">
        <v>75</v>
      </c>
      <c r="P9" t="s">
        <v>75</v>
      </c>
      <c r="Q9" t="s">
        <v>53</v>
      </c>
      <c r="R9" t="s">
        <v>458</v>
      </c>
      <c r="S9" t="s">
        <v>540</v>
      </c>
      <c r="T9" t="s">
        <v>529</v>
      </c>
      <c r="U9" t="s">
        <v>524</v>
      </c>
      <c r="V9">
        <v>135797.558000002</v>
      </c>
      <c r="W9">
        <v>453403.92099999997</v>
      </c>
      <c r="X9" t="s">
        <v>541</v>
      </c>
      <c r="Y9" t="s">
        <v>49</v>
      </c>
      <c r="AB9" s="1">
        <v>44775.305783032403</v>
      </c>
      <c r="AC9" t="s">
        <v>50</v>
      </c>
      <c r="AD9" s="1">
        <v>44777.330259317103</v>
      </c>
      <c r="AE9" t="s">
        <v>51</v>
      </c>
      <c r="AF9" t="s">
        <v>232</v>
      </c>
      <c r="AG9" t="s">
        <v>46</v>
      </c>
      <c r="AH9" t="s">
        <v>46</v>
      </c>
      <c r="AI9" t="s">
        <v>46</v>
      </c>
      <c r="AJ9" t="s">
        <v>46</v>
      </c>
      <c r="AK9" t="s">
        <v>53</v>
      </c>
      <c r="AL9" t="s">
        <v>53</v>
      </c>
      <c r="AM9" t="s">
        <v>53</v>
      </c>
      <c r="AP9" t="s">
        <v>46</v>
      </c>
      <c r="AQ9" t="s">
        <v>387</v>
      </c>
      <c r="AR9" t="s">
        <v>46</v>
      </c>
      <c r="AT9">
        <v>18.100000000000001</v>
      </c>
      <c r="AU9">
        <v>5.1071487257288499</v>
      </c>
      <c r="AV9">
        <v>52.068590317273298</v>
      </c>
    </row>
    <row r="10" spans="1:48" x14ac:dyDescent="0.45">
      <c r="A10">
        <v>1876</v>
      </c>
      <c r="B10" t="s">
        <v>542</v>
      </c>
      <c r="C10" t="s">
        <v>542</v>
      </c>
      <c r="D10" t="s">
        <v>384</v>
      </c>
      <c r="E10" t="s">
        <v>86</v>
      </c>
      <c r="G10">
        <v>84</v>
      </c>
      <c r="H10">
        <v>20</v>
      </c>
      <c r="I10" s="10">
        <f>((G10*8)*(G10*8))/10000</f>
        <v>45.1584</v>
      </c>
      <c r="J10" s="10"/>
      <c r="M10" t="s">
        <v>286</v>
      </c>
      <c r="N10" t="s">
        <v>184</v>
      </c>
      <c r="O10" t="s">
        <v>75</v>
      </c>
      <c r="P10" t="s">
        <v>75</v>
      </c>
      <c r="Q10" t="s">
        <v>53</v>
      </c>
      <c r="R10" t="s">
        <v>540</v>
      </c>
      <c r="S10" t="s">
        <v>543</v>
      </c>
      <c r="T10" t="s">
        <v>397</v>
      </c>
      <c r="U10" t="s">
        <v>461</v>
      </c>
      <c r="V10">
        <v>135782.158</v>
      </c>
      <c r="W10">
        <v>453504.15900000202</v>
      </c>
      <c r="X10" t="s">
        <v>544</v>
      </c>
      <c r="Y10" t="s">
        <v>49</v>
      </c>
      <c r="AB10" s="1">
        <v>44775.305783032403</v>
      </c>
      <c r="AC10" t="s">
        <v>50</v>
      </c>
      <c r="AD10" s="1">
        <v>44777.330259317103</v>
      </c>
      <c r="AE10" t="s">
        <v>51</v>
      </c>
      <c r="AF10" t="s">
        <v>346</v>
      </c>
      <c r="AG10" t="s">
        <v>46</v>
      </c>
      <c r="AH10" t="s">
        <v>46</v>
      </c>
      <c r="AI10" t="s">
        <v>46</v>
      </c>
      <c r="AJ10" t="s">
        <v>46</v>
      </c>
      <c r="AK10" t="s">
        <v>46</v>
      </c>
      <c r="AL10" t="s">
        <v>53</v>
      </c>
      <c r="AM10" t="s">
        <v>53</v>
      </c>
      <c r="AP10" t="s">
        <v>46</v>
      </c>
      <c r="AQ10" t="s">
        <v>528</v>
      </c>
      <c r="AR10" t="s">
        <v>46</v>
      </c>
      <c r="AT10">
        <v>16.8</v>
      </c>
      <c r="AU10">
        <v>5.1069184890171</v>
      </c>
      <c r="AV10">
        <v>52.0694907192618</v>
      </c>
    </row>
    <row r="11" spans="1:48" x14ac:dyDescent="0.45">
      <c r="A11">
        <v>1877</v>
      </c>
      <c r="B11" t="s">
        <v>545</v>
      </c>
      <c r="C11" t="s">
        <v>545</v>
      </c>
      <c r="D11" t="s">
        <v>384</v>
      </c>
      <c r="E11" t="s">
        <v>86</v>
      </c>
      <c r="G11">
        <v>90</v>
      </c>
      <c r="H11">
        <v>19</v>
      </c>
      <c r="I11" s="10">
        <f>((G11*8)*(G11*8))/10000</f>
        <v>51.84</v>
      </c>
      <c r="J11" s="10"/>
      <c r="M11" t="s">
        <v>286</v>
      </c>
      <c r="N11" t="s">
        <v>184</v>
      </c>
      <c r="O11" t="s">
        <v>75</v>
      </c>
      <c r="P11" t="s">
        <v>75</v>
      </c>
      <c r="Q11" t="s">
        <v>53</v>
      </c>
      <c r="R11" t="s">
        <v>458</v>
      </c>
      <c r="S11" t="s">
        <v>540</v>
      </c>
      <c r="T11" t="s">
        <v>546</v>
      </c>
      <c r="U11" t="s">
        <v>461</v>
      </c>
      <c r="V11">
        <v>135779.43900000301</v>
      </c>
      <c r="W11">
        <v>453521.88700000203</v>
      </c>
      <c r="X11" t="s">
        <v>547</v>
      </c>
      <c r="Y11" t="s">
        <v>49</v>
      </c>
      <c r="AA11" t="s">
        <v>46</v>
      </c>
      <c r="AB11" s="1">
        <v>44775.305783032403</v>
      </c>
      <c r="AC11" t="s">
        <v>50</v>
      </c>
      <c r="AD11" s="1">
        <v>44777.330259317103</v>
      </c>
      <c r="AE11" t="s">
        <v>51</v>
      </c>
      <c r="AF11" t="s">
        <v>232</v>
      </c>
      <c r="AG11" t="s">
        <v>46</v>
      </c>
      <c r="AH11" t="s">
        <v>46</v>
      </c>
      <c r="AI11" t="s">
        <v>46</v>
      </c>
      <c r="AJ11" t="s">
        <v>46</v>
      </c>
      <c r="AK11" t="s">
        <v>46</v>
      </c>
      <c r="AL11" t="s">
        <v>53</v>
      </c>
      <c r="AM11" t="s">
        <v>53</v>
      </c>
      <c r="AP11" t="s">
        <v>53</v>
      </c>
      <c r="AR11" t="s">
        <v>46</v>
      </c>
      <c r="AT11">
        <v>18.2</v>
      </c>
      <c r="AU11">
        <v>5.1068778361199403</v>
      </c>
      <c r="AV11">
        <v>52.069649963624698</v>
      </c>
    </row>
    <row r="12" spans="1:48" x14ac:dyDescent="0.45">
      <c r="A12">
        <v>1878</v>
      </c>
      <c r="B12" t="s">
        <v>548</v>
      </c>
      <c r="C12" t="s">
        <v>548</v>
      </c>
      <c r="D12" t="s">
        <v>384</v>
      </c>
      <c r="E12" t="s">
        <v>86</v>
      </c>
      <c r="G12">
        <v>78</v>
      </c>
      <c r="H12">
        <v>18</v>
      </c>
      <c r="I12" s="10">
        <f>((G12*8)*(G12*8))/10000</f>
        <v>38.937600000000003</v>
      </c>
      <c r="J12" s="10"/>
      <c r="M12" t="s">
        <v>286</v>
      </c>
      <c r="N12" t="s">
        <v>184</v>
      </c>
      <c r="O12" t="s">
        <v>75</v>
      </c>
      <c r="P12" t="s">
        <v>75</v>
      </c>
      <c r="Q12" t="s">
        <v>53</v>
      </c>
      <c r="R12" t="s">
        <v>458</v>
      </c>
      <c r="S12" t="s">
        <v>549</v>
      </c>
      <c r="T12" t="s">
        <v>540</v>
      </c>
      <c r="U12" t="s">
        <v>461</v>
      </c>
      <c r="V12">
        <v>135776.968000002</v>
      </c>
      <c r="W12">
        <v>453537.89300000301</v>
      </c>
      <c r="X12" t="s">
        <v>550</v>
      </c>
      <c r="Y12" t="s">
        <v>49</v>
      </c>
      <c r="AB12" s="1">
        <v>44775.305783032403</v>
      </c>
      <c r="AC12" t="s">
        <v>50</v>
      </c>
      <c r="AD12" s="1">
        <v>44777.330259317103</v>
      </c>
      <c r="AE12" t="s">
        <v>51</v>
      </c>
      <c r="AF12" t="s">
        <v>346</v>
      </c>
      <c r="AG12" t="s">
        <v>46</v>
      </c>
      <c r="AH12" t="s">
        <v>46</v>
      </c>
      <c r="AI12" t="s">
        <v>46</v>
      </c>
      <c r="AJ12" t="s">
        <v>53</v>
      </c>
      <c r="AK12" t="s">
        <v>46</v>
      </c>
      <c r="AL12" t="s">
        <v>53</v>
      </c>
      <c r="AM12" t="s">
        <v>53</v>
      </c>
      <c r="AO12" t="s">
        <v>551</v>
      </c>
      <c r="AP12" t="s">
        <v>53</v>
      </c>
      <c r="AR12" t="s">
        <v>46</v>
      </c>
      <c r="AT12">
        <v>17.600000000000001</v>
      </c>
      <c r="AU12">
        <v>5.10684089683396</v>
      </c>
      <c r="AV12">
        <v>52.069793739295399</v>
      </c>
    </row>
    <row r="13" spans="1:48" x14ac:dyDescent="0.45">
      <c r="A13">
        <v>1879</v>
      </c>
      <c r="B13" t="s">
        <v>552</v>
      </c>
      <c r="C13" t="s">
        <v>552</v>
      </c>
      <c r="D13" t="s">
        <v>384</v>
      </c>
      <c r="E13" t="s">
        <v>86</v>
      </c>
      <c r="G13">
        <v>78</v>
      </c>
      <c r="H13">
        <v>18</v>
      </c>
      <c r="I13" s="10">
        <f>((G13*8)*(G13*8))/10000</f>
        <v>38.937600000000003</v>
      </c>
      <c r="J13" s="10"/>
      <c r="M13" t="s">
        <v>286</v>
      </c>
      <c r="N13" t="s">
        <v>184</v>
      </c>
      <c r="O13" t="s">
        <v>75</v>
      </c>
      <c r="P13" t="s">
        <v>75</v>
      </c>
      <c r="Q13" t="s">
        <v>53</v>
      </c>
      <c r="R13" t="s">
        <v>458</v>
      </c>
      <c r="S13" t="s">
        <v>549</v>
      </c>
      <c r="T13" t="s">
        <v>540</v>
      </c>
      <c r="U13" t="s">
        <v>461</v>
      </c>
      <c r="V13">
        <v>135774.255000003</v>
      </c>
      <c r="W13">
        <v>453556.05300000298</v>
      </c>
      <c r="X13" t="s">
        <v>553</v>
      </c>
      <c r="Y13" t="s">
        <v>49</v>
      </c>
      <c r="AB13" s="1">
        <v>44775.305783032403</v>
      </c>
      <c r="AC13" t="s">
        <v>50</v>
      </c>
      <c r="AD13" s="1">
        <v>44777.330259317103</v>
      </c>
      <c r="AE13" t="s">
        <v>51</v>
      </c>
      <c r="AF13" t="s">
        <v>346</v>
      </c>
      <c r="AG13" t="s">
        <v>46</v>
      </c>
      <c r="AH13" t="s">
        <v>46</v>
      </c>
      <c r="AI13" t="s">
        <v>46</v>
      </c>
      <c r="AJ13" t="s">
        <v>53</v>
      </c>
      <c r="AK13" t="s">
        <v>46</v>
      </c>
      <c r="AL13" t="s">
        <v>53</v>
      </c>
      <c r="AM13" t="s">
        <v>53</v>
      </c>
      <c r="AO13" t="s">
        <v>551</v>
      </c>
      <c r="AP13" t="s">
        <v>53</v>
      </c>
      <c r="AR13" t="s">
        <v>46</v>
      </c>
      <c r="AT13">
        <v>17.5</v>
      </c>
      <c r="AU13">
        <v>5.1068003065694496</v>
      </c>
      <c r="AV13">
        <v>52.0699568666329</v>
      </c>
    </row>
    <row r="14" spans="1:48" x14ac:dyDescent="0.45">
      <c r="A14">
        <v>1880</v>
      </c>
      <c r="B14" t="s">
        <v>554</v>
      </c>
      <c r="C14" t="s">
        <v>554</v>
      </c>
      <c r="D14" t="s">
        <v>384</v>
      </c>
      <c r="E14" t="s">
        <v>86</v>
      </c>
      <c r="G14">
        <v>75</v>
      </c>
      <c r="H14">
        <v>17</v>
      </c>
      <c r="I14" s="10">
        <f>((G14*8)*(G14*8))/10000</f>
        <v>36</v>
      </c>
      <c r="J14" s="10"/>
      <c r="M14" t="s">
        <v>286</v>
      </c>
      <c r="N14" t="s">
        <v>184</v>
      </c>
      <c r="O14" t="s">
        <v>75</v>
      </c>
      <c r="P14" t="s">
        <v>75</v>
      </c>
      <c r="Q14" t="s">
        <v>53</v>
      </c>
      <c r="R14" t="s">
        <v>555</v>
      </c>
      <c r="S14" t="s">
        <v>385</v>
      </c>
      <c r="T14" t="s">
        <v>540</v>
      </c>
      <c r="U14" t="s">
        <v>461</v>
      </c>
      <c r="V14">
        <v>135771.594000001</v>
      </c>
      <c r="W14">
        <v>453573.18500000198</v>
      </c>
      <c r="X14" t="s">
        <v>556</v>
      </c>
      <c r="Y14" t="s">
        <v>49</v>
      </c>
      <c r="AB14" s="1">
        <v>44775.305783032403</v>
      </c>
      <c r="AC14" t="s">
        <v>50</v>
      </c>
      <c r="AD14" s="1">
        <v>44777.330259317103</v>
      </c>
      <c r="AE14" t="s">
        <v>51</v>
      </c>
      <c r="AF14" t="s">
        <v>346</v>
      </c>
      <c r="AG14" t="s">
        <v>46</v>
      </c>
      <c r="AH14" t="s">
        <v>46</v>
      </c>
      <c r="AI14" t="s">
        <v>46</v>
      </c>
      <c r="AJ14" t="s">
        <v>46</v>
      </c>
      <c r="AK14" t="s">
        <v>53</v>
      </c>
      <c r="AL14" t="s">
        <v>53</v>
      </c>
      <c r="AM14" t="s">
        <v>53</v>
      </c>
      <c r="AP14" t="s">
        <v>46</v>
      </c>
      <c r="AQ14" t="s">
        <v>528</v>
      </c>
      <c r="AR14" t="s">
        <v>46</v>
      </c>
      <c r="AT14">
        <v>16.399999999999999</v>
      </c>
      <c r="AU14">
        <v>5.1067605322941301</v>
      </c>
      <c r="AV14">
        <v>52.070110756128102</v>
      </c>
    </row>
    <row r="15" spans="1:48" x14ac:dyDescent="0.45">
      <c r="A15">
        <v>1881</v>
      </c>
      <c r="B15" t="s">
        <v>557</v>
      </c>
      <c r="C15" t="s">
        <v>557</v>
      </c>
      <c r="D15" t="s">
        <v>384</v>
      </c>
      <c r="E15" t="s">
        <v>86</v>
      </c>
      <c r="G15">
        <v>84</v>
      </c>
      <c r="H15">
        <v>17</v>
      </c>
      <c r="I15" s="10">
        <f>((G15*8)*(G15*8))/10000</f>
        <v>45.1584</v>
      </c>
      <c r="J15" s="10"/>
      <c r="M15" t="s">
        <v>286</v>
      </c>
      <c r="N15" t="s">
        <v>184</v>
      </c>
      <c r="O15" t="s">
        <v>75</v>
      </c>
      <c r="P15" t="s">
        <v>75</v>
      </c>
      <c r="Q15" t="s">
        <v>53</v>
      </c>
      <c r="R15" t="s">
        <v>558</v>
      </c>
      <c r="S15" t="s">
        <v>540</v>
      </c>
      <c r="T15" t="s">
        <v>461</v>
      </c>
      <c r="U15" t="s">
        <v>461</v>
      </c>
      <c r="V15">
        <v>135769.14800000199</v>
      </c>
      <c r="W15">
        <v>453588.15600000299</v>
      </c>
      <c r="X15" t="s">
        <v>559</v>
      </c>
      <c r="Y15" t="s">
        <v>49</v>
      </c>
      <c r="AB15" s="1">
        <v>44775.305783032403</v>
      </c>
      <c r="AC15" t="s">
        <v>50</v>
      </c>
      <c r="AD15" s="1">
        <v>44777.330259317103</v>
      </c>
      <c r="AE15" t="s">
        <v>51</v>
      </c>
      <c r="AF15" t="s">
        <v>346</v>
      </c>
      <c r="AG15" t="s">
        <v>46</v>
      </c>
      <c r="AH15" t="s">
        <v>46</v>
      </c>
      <c r="AI15" t="s">
        <v>46</v>
      </c>
      <c r="AJ15" t="s">
        <v>46</v>
      </c>
      <c r="AK15" t="s">
        <v>53</v>
      </c>
      <c r="AL15" t="s">
        <v>53</v>
      </c>
      <c r="AM15" t="s">
        <v>53</v>
      </c>
      <c r="AP15" t="s">
        <v>53</v>
      </c>
      <c r="AR15" t="s">
        <v>46</v>
      </c>
      <c r="AT15">
        <v>17.399999999999999</v>
      </c>
      <c r="AU15">
        <v>5.1067240151517002</v>
      </c>
      <c r="AV15">
        <v>52.070245230074498</v>
      </c>
    </row>
    <row r="16" spans="1:48" x14ac:dyDescent="0.45">
      <c r="A16">
        <v>1882</v>
      </c>
      <c r="B16" t="s">
        <v>560</v>
      </c>
      <c r="C16" t="s">
        <v>560</v>
      </c>
      <c r="D16" t="s">
        <v>384</v>
      </c>
      <c r="E16" t="s">
        <v>86</v>
      </c>
      <c r="G16">
        <v>68</v>
      </c>
      <c r="H16">
        <v>18</v>
      </c>
      <c r="I16" s="10">
        <f>((G16*8)*(G16*8))/10000</f>
        <v>29.593599999999999</v>
      </c>
      <c r="J16" s="10"/>
      <c r="M16" t="s">
        <v>286</v>
      </c>
      <c r="N16" t="s">
        <v>184</v>
      </c>
      <c r="O16" t="s">
        <v>75</v>
      </c>
      <c r="P16" t="s">
        <v>75</v>
      </c>
      <c r="Q16" t="s">
        <v>53</v>
      </c>
      <c r="R16" t="s">
        <v>558</v>
      </c>
      <c r="S16" t="s">
        <v>385</v>
      </c>
      <c r="T16" t="s">
        <v>561</v>
      </c>
      <c r="U16" t="s">
        <v>540</v>
      </c>
      <c r="V16">
        <v>135764.29900000201</v>
      </c>
      <c r="W16">
        <v>453619.20000000298</v>
      </c>
      <c r="X16" t="s">
        <v>562</v>
      </c>
      <c r="Y16" t="s">
        <v>49</v>
      </c>
      <c r="AB16" s="1">
        <v>44775.305783032403</v>
      </c>
      <c r="AC16" t="s">
        <v>50</v>
      </c>
      <c r="AD16" s="1">
        <v>44777.330259317103</v>
      </c>
      <c r="AE16" t="s">
        <v>51</v>
      </c>
      <c r="AF16" t="s">
        <v>346</v>
      </c>
      <c r="AG16" t="s">
        <v>46</v>
      </c>
      <c r="AH16" t="s">
        <v>46</v>
      </c>
      <c r="AI16" t="s">
        <v>46</v>
      </c>
      <c r="AJ16" t="s">
        <v>46</v>
      </c>
      <c r="AK16" t="s">
        <v>53</v>
      </c>
      <c r="AL16" t="s">
        <v>53</v>
      </c>
      <c r="AM16" t="s">
        <v>53</v>
      </c>
      <c r="AP16" t="s">
        <v>46</v>
      </c>
      <c r="AQ16" t="s">
        <v>528</v>
      </c>
      <c r="AR16" t="s">
        <v>46</v>
      </c>
      <c r="AT16">
        <v>16.3</v>
      </c>
      <c r="AU16">
        <v>5.1066515452755503</v>
      </c>
      <c r="AV16">
        <v>52.070524084154599</v>
      </c>
    </row>
    <row r="17" spans="1:48" x14ac:dyDescent="0.45">
      <c r="A17">
        <v>1883</v>
      </c>
      <c r="B17" t="s">
        <v>563</v>
      </c>
      <c r="C17" t="s">
        <v>563</v>
      </c>
      <c r="D17" t="s">
        <v>384</v>
      </c>
      <c r="E17" t="s">
        <v>86</v>
      </c>
      <c r="G17">
        <v>85</v>
      </c>
      <c r="H17">
        <v>16</v>
      </c>
      <c r="I17" s="10">
        <f>((G17*8)*(G17*8))/10000</f>
        <v>46.24</v>
      </c>
      <c r="J17" s="10"/>
      <c r="M17" t="s">
        <v>286</v>
      </c>
      <c r="N17" t="s">
        <v>184</v>
      </c>
      <c r="O17" t="s">
        <v>75</v>
      </c>
      <c r="P17" t="s">
        <v>75</v>
      </c>
      <c r="Q17" t="s">
        <v>53</v>
      </c>
      <c r="R17" t="s">
        <v>558</v>
      </c>
      <c r="S17" t="s">
        <v>385</v>
      </c>
      <c r="T17" t="s">
        <v>540</v>
      </c>
      <c r="U17" t="s">
        <v>461</v>
      </c>
      <c r="V17">
        <v>135761.823000003</v>
      </c>
      <c r="W17">
        <v>453635.07600000099</v>
      </c>
      <c r="X17" t="s">
        <v>564</v>
      </c>
      <c r="Y17" t="s">
        <v>49</v>
      </c>
      <c r="AB17" s="1">
        <v>44775.305783032403</v>
      </c>
      <c r="AC17" t="s">
        <v>50</v>
      </c>
      <c r="AD17" s="1">
        <v>44777.330259317103</v>
      </c>
      <c r="AE17" t="s">
        <v>51</v>
      </c>
      <c r="AF17" t="s">
        <v>232</v>
      </c>
      <c r="AG17" t="s">
        <v>46</v>
      </c>
      <c r="AH17" t="s">
        <v>46</v>
      </c>
      <c r="AI17" t="s">
        <v>46</v>
      </c>
      <c r="AJ17" t="s">
        <v>46</v>
      </c>
      <c r="AK17" t="s">
        <v>53</v>
      </c>
      <c r="AL17" t="s">
        <v>53</v>
      </c>
      <c r="AM17" t="s">
        <v>53</v>
      </c>
      <c r="AP17" t="s">
        <v>46</v>
      </c>
      <c r="AQ17" t="s">
        <v>528</v>
      </c>
      <c r="AR17" t="s">
        <v>46</v>
      </c>
      <c r="AT17">
        <v>18.7</v>
      </c>
      <c r="AU17">
        <v>5.1066145389352</v>
      </c>
      <c r="AV17">
        <v>52.070666691124401</v>
      </c>
    </row>
    <row r="18" spans="1:48" x14ac:dyDescent="0.45">
      <c r="A18">
        <v>1893</v>
      </c>
      <c r="B18" t="s">
        <v>567</v>
      </c>
      <c r="C18" t="s">
        <v>567</v>
      </c>
      <c r="D18" t="s">
        <v>565</v>
      </c>
      <c r="E18" t="s">
        <v>86</v>
      </c>
      <c r="F18">
        <v>1</v>
      </c>
      <c r="G18">
        <v>35</v>
      </c>
      <c r="H18">
        <v>10</v>
      </c>
      <c r="I18" s="10">
        <f>((G18*8)*(G18*8))/10000</f>
        <v>7.84</v>
      </c>
      <c r="J18" s="10" t="s">
        <v>1744</v>
      </c>
      <c r="K18" s="10">
        <f>((25*0.4)+I18)+(0.3*G18)</f>
        <v>28.34</v>
      </c>
      <c r="L18" s="10">
        <f>K18-I18</f>
        <v>20.5</v>
      </c>
      <c r="M18" t="s">
        <v>202</v>
      </c>
      <c r="N18" t="s">
        <v>184</v>
      </c>
      <c r="O18" t="s">
        <v>75</v>
      </c>
      <c r="P18" t="s">
        <v>75</v>
      </c>
      <c r="Q18" s="6" t="s">
        <v>53</v>
      </c>
      <c r="R18" t="s">
        <v>458</v>
      </c>
      <c r="S18" t="s">
        <v>461</v>
      </c>
      <c r="T18" t="s">
        <v>461</v>
      </c>
      <c r="U18" t="s">
        <v>461</v>
      </c>
      <c r="V18">
        <v>135784.92500000101</v>
      </c>
      <c r="W18">
        <v>453488.58700000099</v>
      </c>
      <c r="X18" t="s">
        <v>568</v>
      </c>
      <c r="Y18" t="s">
        <v>49</v>
      </c>
      <c r="AB18" s="1">
        <v>44775.305783032403</v>
      </c>
      <c r="AC18" t="s">
        <v>50</v>
      </c>
      <c r="AD18" s="1">
        <v>44777.330259317103</v>
      </c>
      <c r="AE18" t="s">
        <v>51</v>
      </c>
      <c r="AF18" t="s">
        <v>52</v>
      </c>
      <c r="AG18" t="s">
        <v>46</v>
      </c>
      <c r="AH18" t="s">
        <v>46</v>
      </c>
      <c r="AI18" t="s">
        <v>46</v>
      </c>
      <c r="AJ18" t="s">
        <v>46</v>
      </c>
      <c r="AK18" t="s">
        <v>46</v>
      </c>
      <c r="AL18" t="s">
        <v>46</v>
      </c>
      <c r="AM18" t="s">
        <v>53</v>
      </c>
      <c r="AN18" t="s">
        <v>1786</v>
      </c>
      <c r="AP18" t="s">
        <v>53</v>
      </c>
      <c r="AR18" t="s">
        <v>46</v>
      </c>
      <c r="AT18">
        <v>8.6999999999999993</v>
      </c>
      <c r="AU18">
        <v>5.1069597203641397</v>
      </c>
      <c r="AV18">
        <v>52.069350854601197</v>
      </c>
    </row>
    <row r="19" spans="1:48" x14ac:dyDescent="0.45">
      <c r="A19">
        <v>1895</v>
      </c>
      <c r="B19" t="s">
        <v>570</v>
      </c>
      <c r="C19" t="s">
        <v>570</v>
      </c>
      <c r="D19" t="s">
        <v>565</v>
      </c>
      <c r="E19" t="s">
        <v>86</v>
      </c>
      <c r="F19">
        <v>1</v>
      </c>
      <c r="G19">
        <v>39</v>
      </c>
      <c r="H19">
        <v>9</v>
      </c>
      <c r="I19" s="10">
        <f>((G19*8)*(G19*8))/10000</f>
        <v>9.7344000000000008</v>
      </c>
      <c r="J19" s="10" t="s">
        <v>1744</v>
      </c>
      <c r="K19" s="10">
        <f>((25*0.4)+I19)+(0.3*G19)</f>
        <v>31.4344</v>
      </c>
      <c r="L19" s="10">
        <f>K19-I19</f>
        <v>21.7</v>
      </c>
      <c r="M19" t="s">
        <v>202</v>
      </c>
      <c r="N19" t="s">
        <v>184</v>
      </c>
      <c r="O19" t="s">
        <v>75</v>
      </c>
      <c r="P19" t="s">
        <v>75</v>
      </c>
      <c r="Q19" s="6" t="s">
        <v>53</v>
      </c>
      <c r="R19" t="s">
        <v>458</v>
      </c>
      <c r="S19" t="s">
        <v>461</v>
      </c>
      <c r="T19" t="s">
        <v>461</v>
      </c>
      <c r="U19" t="s">
        <v>461</v>
      </c>
      <c r="V19">
        <v>135787.705000002</v>
      </c>
      <c r="W19">
        <v>453469.514000002</v>
      </c>
      <c r="X19" t="s">
        <v>571</v>
      </c>
      <c r="Y19" t="s">
        <v>49</v>
      </c>
      <c r="Z19" t="s">
        <v>572</v>
      </c>
      <c r="AB19" s="1">
        <v>44775.305783032403</v>
      </c>
      <c r="AC19" t="s">
        <v>50</v>
      </c>
      <c r="AD19" s="1">
        <v>44777.330259317103</v>
      </c>
      <c r="AE19" t="s">
        <v>51</v>
      </c>
      <c r="AF19" t="s">
        <v>52</v>
      </c>
      <c r="AG19" t="s">
        <v>46</v>
      </c>
      <c r="AH19" t="s">
        <v>46</v>
      </c>
      <c r="AI19" t="s">
        <v>46</v>
      </c>
      <c r="AJ19" t="s">
        <v>46</v>
      </c>
      <c r="AK19" t="s">
        <v>46</v>
      </c>
      <c r="AL19" t="s">
        <v>46</v>
      </c>
      <c r="AM19" t="s">
        <v>53</v>
      </c>
      <c r="AN19" t="s">
        <v>1786</v>
      </c>
      <c r="AP19" t="s">
        <v>46</v>
      </c>
      <c r="AQ19" t="s">
        <v>387</v>
      </c>
      <c r="AR19" t="s">
        <v>46</v>
      </c>
      <c r="AT19">
        <v>7.8</v>
      </c>
      <c r="AU19">
        <v>5.1070013380081898</v>
      </c>
      <c r="AV19">
        <v>52.069179523501496</v>
      </c>
    </row>
    <row r="20" spans="1:48" x14ac:dyDescent="0.45">
      <c r="A20">
        <v>1896</v>
      </c>
      <c r="B20" t="s">
        <v>573</v>
      </c>
      <c r="C20" t="s">
        <v>573</v>
      </c>
      <c r="D20" t="s">
        <v>565</v>
      </c>
      <c r="E20" t="s">
        <v>86</v>
      </c>
      <c r="F20">
        <v>1</v>
      </c>
      <c r="G20">
        <v>33</v>
      </c>
      <c r="H20">
        <v>8</v>
      </c>
      <c r="I20" s="10">
        <f>((G20*8)*(G20*8))/10000</f>
        <v>6.9695999999999998</v>
      </c>
      <c r="J20" s="10" t="s">
        <v>1744</v>
      </c>
      <c r="K20" s="10">
        <f>((25*0.4)+I20)+(0.3*G20)</f>
        <v>26.869599999999998</v>
      </c>
      <c r="L20" s="10">
        <f>K20-I20</f>
        <v>19.899999999999999</v>
      </c>
      <c r="M20" t="s">
        <v>202</v>
      </c>
      <c r="N20" t="s">
        <v>184</v>
      </c>
      <c r="O20" t="s">
        <v>75</v>
      </c>
      <c r="P20" t="s">
        <v>75</v>
      </c>
      <c r="Q20" s="8" t="s">
        <v>53</v>
      </c>
      <c r="S20" t="s">
        <v>461</v>
      </c>
      <c r="T20" t="s">
        <v>461</v>
      </c>
      <c r="U20" t="s">
        <v>461</v>
      </c>
      <c r="V20">
        <v>135789.93</v>
      </c>
      <c r="W20">
        <v>453453.92000000202</v>
      </c>
      <c r="X20" t="s">
        <v>574</v>
      </c>
      <c r="Y20" t="s">
        <v>49</v>
      </c>
      <c r="AB20" s="1">
        <v>44775.305783032403</v>
      </c>
      <c r="AC20" t="s">
        <v>50</v>
      </c>
      <c r="AD20" s="1">
        <v>44776.524184664398</v>
      </c>
      <c r="AE20" t="s">
        <v>51</v>
      </c>
      <c r="AF20" t="s">
        <v>52</v>
      </c>
      <c r="AG20" t="s">
        <v>46</v>
      </c>
      <c r="AH20" t="s">
        <v>46</v>
      </c>
      <c r="AI20" t="s">
        <v>46</v>
      </c>
      <c r="AJ20" t="s">
        <v>46</v>
      </c>
      <c r="AK20" t="s">
        <v>46</v>
      </c>
      <c r="AL20" t="s">
        <v>46</v>
      </c>
      <c r="AM20" s="8" t="s">
        <v>53</v>
      </c>
      <c r="AN20" t="s">
        <v>1786</v>
      </c>
      <c r="AP20" t="s">
        <v>53</v>
      </c>
      <c r="AR20" t="s">
        <v>46</v>
      </c>
      <c r="AT20">
        <v>8.5</v>
      </c>
      <c r="AU20">
        <v>5.1070346653552203</v>
      </c>
      <c r="AV20">
        <v>52.069039442280499</v>
      </c>
    </row>
    <row r="21" spans="1:48" x14ac:dyDescent="0.45">
      <c r="A21">
        <v>1900</v>
      </c>
      <c r="B21" t="s">
        <v>575</v>
      </c>
      <c r="C21" t="s">
        <v>575</v>
      </c>
      <c r="D21" t="s">
        <v>384</v>
      </c>
      <c r="E21" t="s">
        <v>86</v>
      </c>
      <c r="G21">
        <v>60</v>
      </c>
      <c r="H21">
        <v>16</v>
      </c>
      <c r="I21" s="10">
        <f>((G21*8)*(G21*8))/10000</f>
        <v>23.04</v>
      </c>
      <c r="J21" s="10"/>
      <c r="M21" t="s">
        <v>286</v>
      </c>
      <c r="N21" t="s">
        <v>184</v>
      </c>
      <c r="O21" t="s">
        <v>75</v>
      </c>
      <c r="P21" t="s">
        <v>75</v>
      </c>
      <c r="Q21" t="s">
        <v>53</v>
      </c>
      <c r="R21" t="s">
        <v>558</v>
      </c>
      <c r="S21" t="s">
        <v>540</v>
      </c>
      <c r="T21" t="s">
        <v>397</v>
      </c>
      <c r="U21" t="s">
        <v>461</v>
      </c>
      <c r="V21">
        <v>135756.24500000101</v>
      </c>
      <c r="W21">
        <v>453670.275000002</v>
      </c>
      <c r="X21" t="s">
        <v>576</v>
      </c>
      <c r="Y21" t="s">
        <v>49</v>
      </c>
      <c r="Z21" t="s">
        <v>577</v>
      </c>
      <c r="AA21" t="s">
        <v>46</v>
      </c>
      <c r="AB21" s="1">
        <v>44775.305783032403</v>
      </c>
      <c r="AC21" t="s">
        <v>50</v>
      </c>
      <c r="AD21" s="1">
        <v>44777.330259317103</v>
      </c>
      <c r="AE21" t="s">
        <v>51</v>
      </c>
      <c r="AF21" t="s">
        <v>346</v>
      </c>
      <c r="AG21" t="s">
        <v>46</v>
      </c>
      <c r="AH21" t="s">
        <v>46</v>
      </c>
      <c r="AI21" t="s">
        <v>46</v>
      </c>
      <c r="AJ21" t="s">
        <v>46</v>
      </c>
      <c r="AK21" t="s">
        <v>53</v>
      </c>
      <c r="AL21" t="s">
        <v>53</v>
      </c>
      <c r="AM21" t="s">
        <v>53</v>
      </c>
      <c r="AP21" t="s">
        <v>46</v>
      </c>
      <c r="AQ21" t="s">
        <v>569</v>
      </c>
      <c r="AR21" t="s">
        <v>46</v>
      </c>
      <c r="AT21">
        <v>17.7</v>
      </c>
      <c r="AU21">
        <v>5.1065312011266801</v>
      </c>
      <c r="AV21">
        <v>52.070982864791397</v>
      </c>
    </row>
    <row r="22" spans="1:48" x14ac:dyDescent="0.45">
      <c r="A22">
        <v>1901</v>
      </c>
      <c r="B22" t="s">
        <v>578</v>
      </c>
      <c r="C22" t="s">
        <v>578</v>
      </c>
      <c r="D22" t="s">
        <v>384</v>
      </c>
      <c r="E22" t="s">
        <v>86</v>
      </c>
      <c r="G22">
        <v>82</v>
      </c>
      <c r="H22">
        <v>16</v>
      </c>
      <c r="I22" s="10">
        <f>((G22*8)*(G22*8))/10000</f>
        <v>43.0336</v>
      </c>
      <c r="J22" s="10"/>
      <c r="M22" t="s">
        <v>286</v>
      </c>
      <c r="N22" t="s">
        <v>184</v>
      </c>
      <c r="O22" t="s">
        <v>88</v>
      </c>
      <c r="P22" t="s">
        <v>75</v>
      </c>
      <c r="Q22" t="s">
        <v>53</v>
      </c>
      <c r="R22" t="s">
        <v>579</v>
      </c>
      <c r="S22" t="s">
        <v>461</v>
      </c>
      <c r="T22" t="s">
        <v>461</v>
      </c>
      <c r="U22" t="s">
        <v>461</v>
      </c>
      <c r="V22">
        <v>135753.95200000299</v>
      </c>
      <c r="W22">
        <v>453686.28499999997</v>
      </c>
      <c r="X22" t="s">
        <v>580</v>
      </c>
      <c r="Y22" t="s">
        <v>49</v>
      </c>
      <c r="Z22" t="s">
        <v>581</v>
      </c>
      <c r="AB22" s="1">
        <v>44775.305783032403</v>
      </c>
      <c r="AC22" t="s">
        <v>50</v>
      </c>
      <c r="AD22" s="1">
        <v>44777.354510810197</v>
      </c>
      <c r="AE22" t="s">
        <v>51</v>
      </c>
      <c r="AF22" t="s">
        <v>346</v>
      </c>
      <c r="AG22" t="s">
        <v>46</v>
      </c>
      <c r="AH22" t="s">
        <v>53</v>
      </c>
      <c r="AI22" t="s">
        <v>53</v>
      </c>
      <c r="AJ22" t="s">
        <v>46</v>
      </c>
      <c r="AK22" t="s">
        <v>53</v>
      </c>
      <c r="AL22" t="s">
        <v>53</v>
      </c>
      <c r="AM22" t="s">
        <v>53</v>
      </c>
      <c r="AP22" t="s">
        <v>46</v>
      </c>
      <c r="AQ22" t="s">
        <v>566</v>
      </c>
      <c r="AR22" t="s">
        <v>46</v>
      </c>
      <c r="AT22">
        <v>17.7</v>
      </c>
      <c r="AU22">
        <v>5.1064968555189196</v>
      </c>
      <c r="AV22">
        <v>52.071126682455997</v>
      </c>
    </row>
    <row r="23" spans="1:48" x14ac:dyDescent="0.45">
      <c r="A23">
        <v>1902</v>
      </c>
      <c r="B23" t="s">
        <v>582</v>
      </c>
      <c r="C23" t="s">
        <v>582</v>
      </c>
      <c r="D23" t="s">
        <v>384</v>
      </c>
      <c r="E23" t="s">
        <v>86</v>
      </c>
      <c r="G23">
        <v>75</v>
      </c>
      <c r="H23">
        <v>18</v>
      </c>
      <c r="I23" s="10">
        <f>((G23*8)*(G23*8))/10000</f>
        <v>36</v>
      </c>
      <c r="J23" s="10"/>
      <c r="M23" t="s">
        <v>286</v>
      </c>
      <c r="N23" t="s">
        <v>184</v>
      </c>
      <c r="O23" t="s">
        <v>87</v>
      </c>
      <c r="P23" t="s">
        <v>87</v>
      </c>
      <c r="Q23" t="s">
        <v>526</v>
      </c>
      <c r="R23" t="s">
        <v>583</v>
      </c>
      <c r="S23" t="s">
        <v>461</v>
      </c>
      <c r="T23" t="s">
        <v>461</v>
      </c>
      <c r="U23" t="s">
        <v>461</v>
      </c>
      <c r="V23">
        <v>135751.39600000199</v>
      </c>
      <c r="W23">
        <v>453703.35200000199</v>
      </c>
      <c r="X23" t="s">
        <v>584</v>
      </c>
      <c r="Y23" t="s">
        <v>87</v>
      </c>
      <c r="Z23" t="s">
        <v>585</v>
      </c>
      <c r="AB23" s="1">
        <v>44775.305783032403</v>
      </c>
      <c r="AC23" t="s">
        <v>50</v>
      </c>
      <c r="AD23" s="1">
        <v>44777.330259317103</v>
      </c>
      <c r="AE23" t="s">
        <v>51</v>
      </c>
      <c r="AK23" t="s">
        <v>53</v>
      </c>
      <c r="AM23" t="s">
        <v>53</v>
      </c>
      <c r="AP23" t="s">
        <v>53</v>
      </c>
      <c r="AR23" t="s">
        <v>46</v>
      </c>
      <c r="AT23">
        <v>19</v>
      </c>
      <c r="AU23">
        <v>5.10645861424437</v>
      </c>
      <c r="AV23">
        <v>52.071279991248701</v>
      </c>
    </row>
    <row r="24" spans="1:48" x14ac:dyDescent="0.45">
      <c r="A24">
        <v>1903</v>
      </c>
      <c r="B24" t="s">
        <v>586</v>
      </c>
      <c r="C24" t="s">
        <v>586</v>
      </c>
      <c r="D24" t="s">
        <v>384</v>
      </c>
      <c r="E24" t="s">
        <v>86</v>
      </c>
      <c r="F24">
        <v>1</v>
      </c>
      <c r="G24">
        <v>69</v>
      </c>
      <c r="H24">
        <v>16</v>
      </c>
      <c r="I24" s="10">
        <f>((G24*7)*(G24*7))/10000</f>
        <v>23.328900000000001</v>
      </c>
      <c r="J24" s="10" t="s">
        <v>1743</v>
      </c>
      <c r="K24" s="10">
        <f>((25*0.4)+I24)+(0.6*G24)</f>
        <v>74.72890000000001</v>
      </c>
      <c r="L24" s="10">
        <f>K24-I24</f>
        <v>51.400000000000006</v>
      </c>
      <c r="M24" t="s">
        <v>286</v>
      </c>
      <c r="N24" t="s">
        <v>184</v>
      </c>
      <c r="O24" t="s">
        <v>75</v>
      </c>
      <c r="P24" t="s">
        <v>75</v>
      </c>
      <c r="Q24" s="6" t="s">
        <v>53</v>
      </c>
      <c r="R24" t="s">
        <v>461</v>
      </c>
      <c r="S24" t="s">
        <v>461</v>
      </c>
      <c r="T24" t="s">
        <v>461</v>
      </c>
      <c r="U24" t="s">
        <v>461</v>
      </c>
      <c r="V24">
        <v>135748.698000003</v>
      </c>
      <c r="W24">
        <v>453719.73600000102</v>
      </c>
      <c r="X24" t="s">
        <v>587</v>
      </c>
      <c r="Y24" t="s">
        <v>49</v>
      </c>
      <c r="AB24" s="1">
        <v>44775.305783032403</v>
      </c>
      <c r="AC24" t="s">
        <v>50</v>
      </c>
      <c r="AD24" s="1">
        <v>44777.330259317103</v>
      </c>
      <c r="AE24" t="s">
        <v>51</v>
      </c>
      <c r="AF24" t="s">
        <v>232</v>
      </c>
      <c r="AG24" t="s">
        <v>53</v>
      </c>
      <c r="AH24" t="s">
        <v>46</v>
      </c>
      <c r="AI24" t="s">
        <v>46</v>
      </c>
      <c r="AJ24" t="s">
        <v>46</v>
      </c>
      <c r="AK24" t="s">
        <v>53</v>
      </c>
      <c r="AL24" t="s">
        <v>53</v>
      </c>
      <c r="AM24" t="s">
        <v>53</v>
      </c>
      <c r="AN24" t="s">
        <v>1786</v>
      </c>
      <c r="AP24" t="s">
        <v>46</v>
      </c>
      <c r="AQ24" t="s">
        <v>382</v>
      </c>
      <c r="AR24" t="s">
        <v>46</v>
      </c>
      <c r="AT24">
        <v>18.100000000000001</v>
      </c>
      <c r="AU24">
        <v>5.1064183401321799</v>
      </c>
      <c r="AV24">
        <v>52.071427156312602</v>
      </c>
    </row>
    <row r="25" spans="1:48" x14ac:dyDescent="0.45">
      <c r="A25">
        <v>1907</v>
      </c>
      <c r="B25" t="s">
        <v>588</v>
      </c>
      <c r="C25" t="s">
        <v>588</v>
      </c>
      <c r="D25" t="s">
        <v>565</v>
      </c>
      <c r="E25" t="s">
        <v>86</v>
      </c>
      <c r="F25">
        <v>1</v>
      </c>
      <c r="G25">
        <v>42</v>
      </c>
      <c r="H25">
        <v>10</v>
      </c>
      <c r="I25" s="10">
        <f>((G25*8)*(G25*8))/10000</f>
        <v>11.2896</v>
      </c>
      <c r="J25" s="10" t="s">
        <v>1744</v>
      </c>
      <c r="K25" s="10">
        <f>((25*0.4)+I25)+(0.4*G25)</f>
        <v>38.089600000000004</v>
      </c>
      <c r="L25" s="10">
        <f>K25-I25</f>
        <v>26.800000000000004</v>
      </c>
      <c r="M25" t="s">
        <v>202</v>
      </c>
      <c r="N25" t="s">
        <v>184</v>
      </c>
      <c r="O25" t="s">
        <v>45</v>
      </c>
      <c r="P25" t="s">
        <v>45</v>
      </c>
      <c r="Q25" s="6" t="s">
        <v>53</v>
      </c>
      <c r="R25" t="s">
        <v>461</v>
      </c>
      <c r="S25" t="s">
        <v>461</v>
      </c>
      <c r="T25" t="s">
        <v>461</v>
      </c>
      <c r="U25" t="s">
        <v>461</v>
      </c>
      <c r="V25">
        <v>135746.072000001</v>
      </c>
      <c r="W25">
        <v>453737.254000001</v>
      </c>
      <c r="X25" t="s">
        <v>589</v>
      </c>
      <c r="Y25" t="s">
        <v>49</v>
      </c>
      <c r="AB25" s="1">
        <v>44775.305783032403</v>
      </c>
      <c r="AC25" t="s">
        <v>50</v>
      </c>
      <c r="AD25" s="1">
        <v>44777.331805115697</v>
      </c>
      <c r="AE25" t="s">
        <v>51</v>
      </c>
      <c r="AF25" t="s">
        <v>207</v>
      </c>
      <c r="AG25" t="s">
        <v>46</v>
      </c>
      <c r="AH25" t="s">
        <v>46</v>
      </c>
      <c r="AI25" t="s">
        <v>46</v>
      </c>
      <c r="AJ25" t="s">
        <v>46</v>
      </c>
      <c r="AK25" t="s">
        <v>53</v>
      </c>
      <c r="AL25" t="s">
        <v>46</v>
      </c>
      <c r="AM25" t="s">
        <v>53</v>
      </c>
      <c r="AN25" t="s">
        <v>1786</v>
      </c>
      <c r="AO25" t="s">
        <v>590</v>
      </c>
      <c r="AP25" t="s">
        <v>53</v>
      </c>
      <c r="AR25" t="s">
        <v>46</v>
      </c>
      <c r="AT25">
        <v>9.3000000000000007</v>
      </c>
      <c r="AU25">
        <v>5.1063790519404799</v>
      </c>
      <c r="AV25">
        <v>52.071584516211097</v>
      </c>
    </row>
    <row r="26" spans="1:48" x14ac:dyDescent="0.45">
      <c r="A26">
        <v>1909</v>
      </c>
      <c r="B26" t="s">
        <v>591</v>
      </c>
      <c r="C26" t="s">
        <v>591</v>
      </c>
      <c r="D26" t="s">
        <v>565</v>
      </c>
      <c r="E26" t="s">
        <v>86</v>
      </c>
      <c r="G26">
        <v>37</v>
      </c>
      <c r="H26">
        <v>10</v>
      </c>
      <c r="I26" s="10">
        <f>((G26*8)*(G26*8))/10000</f>
        <v>8.7615999999999996</v>
      </c>
      <c r="J26" s="10"/>
      <c r="M26" t="s">
        <v>202</v>
      </c>
      <c r="N26" t="s">
        <v>184</v>
      </c>
      <c r="O26" t="s">
        <v>45</v>
      </c>
      <c r="P26" t="s">
        <v>45</v>
      </c>
      <c r="Q26" t="s">
        <v>53</v>
      </c>
      <c r="R26" t="s">
        <v>461</v>
      </c>
      <c r="S26" t="s">
        <v>461</v>
      </c>
      <c r="T26" t="s">
        <v>461</v>
      </c>
      <c r="U26" t="s">
        <v>461</v>
      </c>
      <c r="V26">
        <v>135743.25200000001</v>
      </c>
      <c r="W26">
        <v>453754.51299999998</v>
      </c>
      <c r="X26" t="s">
        <v>592</v>
      </c>
      <c r="Y26" t="s">
        <v>49</v>
      </c>
      <c r="AB26" s="1">
        <v>44775.305783032403</v>
      </c>
      <c r="AC26" t="s">
        <v>50</v>
      </c>
      <c r="AD26" s="1">
        <v>44778.6140807755</v>
      </c>
      <c r="AE26" t="s">
        <v>51</v>
      </c>
      <c r="AF26" t="s">
        <v>235</v>
      </c>
      <c r="AG26" t="s">
        <v>46</v>
      </c>
      <c r="AH26" t="s">
        <v>46</v>
      </c>
      <c r="AI26" t="s">
        <v>46</v>
      </c>
      <c r="AJ26" t="s">
        <v>46</v>
      </c>
      <c r="AK26" t="s">
        <v>53</v>
      </c>
      <c r="AL26" t="s">
        <v>46</v>
      </c>
      <c r="AM26" t="s">
        <v>53</v>
      </c>
      <c r="AO26" t="s">
        <v>590</v>
      </c>
      <c r="AP26" t="s">
        <v>46</v>
      </c>
      <c r="AQ26" t="s">
        <v>387</v>
      </c>
      <c r="AR26" t="s">
        <v>46</v>
      </c>
      <c r="AT26">
        <v>7</v>
      </c>
      <c r="AU26">
        <v>5.1063369485530501</v>
      </c>
      <c r="AV26">
        <v>52.071739541467998</v>
      </c>
    </row>
    <row r="27" spans="1:48" x14ac:dyDescent="0.45">
      <c r="A27">
        <v>1830</v>
      </c>
      <c r="B27" t="s">
        <v>482</v>
      </c>
      <c r="C27" t="s">
        <v>482</v>
      </c>
      <c r="D27" t="s">
        <v>483</v>
      </c>
      <c r="E27" t="s">
        <v>484</v>
      </c>
      <c r="G27">
        <v>100</v>
      </c>
      <c r="H27">
        <v>0</v>
      </c>
      <c r="I27" s="10">
        <f>((G27*8)*(G27*8))/10000</f>
        <v>64</v>
      </c>
      <c r="J27" s="10"/>
      <c r="M27" t="s">
        <v>389</v>
      </c>
      <c r="N27" t="s">
        <v>44</v>
      </c>
      <c r="O27" t="s">
        <v>87</v>
      </c>
      <c r="P27" t="s">
        <v>87</v>
      </c>
      <c r="Q27" t="s">
        <v>53</v>
      </c>
      <c r="R27" t="s">
        <v>87</v>
      </c>
      <c r="V27">
        <v>136010.31000000201</v>
      </c>
      <c r="W27">
        <v>453594.592</v>
      </c>
      <c r="X27" t="s">
        <v>485</v>
      </c>
      <c r="Y27" t="s">
        <v>87</v>
      </c>
      <c r="AA27" t="s">
        <v>46</v>
      </c>
      <c r="AB27" s="1">
        <v>44775.305783032403</v>
      </c>
      <c r="AC27" t="s">
        <v>50</v>
      </c>
      <c r="AD27" s="1">
        <v>44778.596400636598</v>
      </c>
      <c r="AE27" t="s">
        <v>51</v>
      </c>
      <c r="AF27" t="s">
        <v>73</v>
      </c>
      <c r="AP27" t="s">
        <v>53</v>
      </c>
      <c r="AR27" t="s">
        <v>46</v>
      </c>
      <c r="AT27">
        <v>6</v>
      </c>
      <c r="AU27">
        <v>5.1102409313738502</v>
      </c>
      <c r="AV27">
        <v>52.070311393630902</v>
      </c>
    </row>
    <row r="28" spans="1:48" x14ac:dyDescent="0.45">
      <c r="A28">
        <v>1831</v>
      </c>
      <c r="B28" t="s">
        <v>486</v>
      </c>
      <c r="C28" t="s">
        <v>486</v>
      </c>
      <c r="D28" t="s">
        <v>483</v>
      </c>
      <c r="E28" t="s">
        <v>484</v>
      </c>
      <c r="G28">
        <v>90</v>
      </c>
      <c r="H28">
        <v>0</v>
      </c>
      <c r="I28" s="10">
        <f>((G28*8)*(G28*8))/10000</f>
        <v>51.84</v>
      </c>
      <c r="J28" s="10"/>
      <c r="M28" t="s">
        <v>389</v>
      </c>
      <c r="N28" t="s">
        <v>44</v>
      </c>
      <c r="O28" t="s">
        <v>87</v>
      </c>
      <c r="P28" t="s">
        <v>87</v>
      </c>
      <c r="Q28" t="s">
        <v>53</v>
      </c>
      <c r="R28" t="s">
        <v>87</v>
      </c>
      <c r="V28">
        <v>136008.55200000099</v>
      </c>
      <c r="W28">
        <v>453588.75</v>
      </c>
      <c r="X28" t="s">
        <v>487</v>
      </c>
      <c r="Y28" t="s">
        <v>87</v>
      </c>
      <c r="AA28" t="s">
        <v>46</v>
      </c>
      <c r="AB28" s="1">
        <v>44775.305783032403</v>
      </c>
      <c r="AC28" t="s">
        <v>50</v>
      </c>
      <c r="AD28" s="1">
        <v>44778.596400636598</v>
      </c>
      <c r="AE28" t="s">
        <v>51</v>
      </c>
      <c r="AF28" t="s">
        <v>73</v>
      </c>
      <c r="AP28" t="s">
        <v>53</v>
      </c>
      <c r="AR28" t="s">
        <v>46</v>
      </c>
      <c r="AT28">
        <v>6</v>
      </c>
      <c r="AU28">
        <v>5.1102156163391301</v>
      </c>
      <c r="AV28">
        <v>52.070258825677101</v>
      </c>
    </row>
    <row r="29" spans="1:48" x14ac:dyDescent="0.45">
      <c r="A29">
        <v>1758</v>
      </c>
      <c r="B29" t="s">
        <v>259</v>
      </c>
      <c r="C29" t="s">
        <v>259</v>
      </c>
      <c r="D29" t="s">
        <v>260</v>
      </c>
      <c r="E29" t="s">
        <v>261</v>
      </c>
      <c r="G29">
        <v>48</v>
      </c>
      <c r="H29">
        <v>11</v>
      </c>
      <c r="I29" s="10">
        <f>((G29*8)*(G29*8))/10000</f>
        <v>14.7456</v>
      </c>
      <c r="J29" s="10"/>
      <c r="M29" t="s">
        <v>211</v>
      </c>
      <c r="N29" t="s">
        <v>184</v>
      </c>
      <c r="O29" t="s">
        <v>75</v>
      </c>
      <c r="P29" t="s">
        <v>75</v>
      </c>
      <c r="Q29" t="s">
        <v>53</v>
      </c>
      <c r="S29" t="s">
        <v>262</v>
      </c>
      <c r="V29">
        <v>136019.515000001</v>
      </c>
      <c r="W29">
        <v>453753.96100000298</v>
      </c>
      <c r="X29" t="s">
        <v>263</v>
      </c>
      <c r="Y29" t="s">
        <v>49</v>
      </c>
      <c r="Z29" t="s">
        <v>1727</v>
      </c>
      <c r="AA29" t="s">
        <v>46</v>
      </c>
      <c r="AB29" s="1">
        <v>44775.305783032403</v>
      </c>
      <c r="AC29" t="s">
        <v>50</v>
      </c>
      <c r="AD29" s="1">
        <v>44777.541364213001</v>
      </c>
      <c r="AE29" t="s">
        <v>50</v>
      </c>
      <c r="AF29" t="s">
        <v>235</v>
      </c>
      <c r="AG29" t="s">
        <v>46</v>
      </c>
      <c r="AH29" t="s">
        <v>46</v>
      </c>
      <c r="AI29" t="s">
        <v>46</v>
      </c>
      <c r="AJ29" t="s">
        <v>46</v>
      </c>
      <c r="AK29" t="s">
        <v>53</v>
      </c>
      <c r="AL29" t="s">
        <v>46</v>
      </c>
      <c r="AM29" t="s">
        <v>53</v>
      </c>
      <c r="AO29" t="s">
        <v>264</v>
      </c>
      <c r="AP29" t="s">
        <v>46</v>
      </c>
      <c r="AQ29" t="s">
        <v>265</v>
      </c>
      <c r="AR29" t="s">
        <v>46</v>
      </c>
      <c r="AT29">
        <v>11.4</v>
      </c>
      <c r="AU29">
        <v>5.11036632532507</v>
      </c>
      <c r="AV29">
        <v>52.071744112220202</v>
      </c>
    </row>
    <row r="30" spans="1:48" x14ac:dyDescent="0.45">
      <c r="A30">
        <v>1759</v>
      </c>
      <c r="B30" t="s">
        <v>266</v>
      </c>
      <c r="C30" t="s">
        <v>266</v>
      </c>
      <c r="D30" t="s">
        <v>260</v>
      </c>
      <c r="E30" t="s">
        <v>261</v>
      </c>
      <c r="F30">
        <v>1</v>
      </c>
      <c r="G30">
        <v>30</v>
      </c>
      <c r="H30">
        <v>10</v>
      </c>
      <c r="I30" s="10">
        <f>((G30*8)*(G30*8))/10000</f>
        <v>5.76</v>
      </c>
      <c r="J30" s="10" t="s">
        <v>1744</v>
      </c>
      <c r="K30" s="10">
        <f>((25*0.4)+I30)+(0.3*G30)</f>
        <v>24.759999999999998</v>
      </c>
      <c r="L30" s="10">
        <f>K30-I30</f>
        <v>19</v>
      </c>
      <c r="M30" t="s">
        <v>211</v>
      </c>
      <c r="N30" t="s">
        <v>184</v>
      </c>
      <c r="O30" t="s">
        <v>45</v>
      </c>
      <c r="P30" t="s">
        <v>75</v>
      </c>
      <c r="Q30" s="6" t="s">
        <v>53</v>
      </c>
      <c r="V30">
        <v>136022.18500000201</v>
      </c>
      <c r="W30">
        <v>453748.57100000198</v>
      </c>
      <c r="X30" t="s">
        <v>267</v>
      </c>
      <c r="Y30" t="s">
        <v>49</v>
      </c>
      <c r="Z30" t="s">
        <v>268</v>
      </c>
      <c r="AA30" t="s">
        <v>46</v>
      </c>
      <c r="AB30" s="1">
        <v>44775.305783032403</v>
      </c>
      <c r="AC30" t="s">
        <v>50</v>
      </c>
      <c r="AD30" s="1">
        <v>44777.330259317103</v>
      </c>
      <c r="AE30" t="s">
        <v>51</v>
      </c>
      <c r="AF30" t="s">
        <v>235</v>
      </c>
      <c r="AG30" t="s">
        <v>46</v>
      </c>
      <c r="AH30" t="s">
        <v>46</v>
      </c>
      <c r="AI30" t="s">
        <v>46</v>
      </c>
      <c r="AJ30" t="s">
        <v>46</v>
      </c>
      <c r="AK30" t="s">
        <v>53</v>
      </c>
      <c r="AL30" t="s">
        <v>46</v>
      </c>
      <c r="AM30" t="s">
        <v>53</v>
      </c>
      <c r="AN30" t="s">
        <v>1786</v>
      </c>
      <c r="AO30" t="s">
        <v>269</v>
      </c>
      <c r="AP30" t="s">
        <v>46</v>
      </c>
      <c r="AQ30" t="s">
        <v>270</v>
      </c>
      <c r="AR30" t="s">
        <v>46</v>
      </c>
      <c r="AT30">
        <v>10.4</v>
      </c>
      <c r="AU30">
        <v>5.1104055673320898</v>
      </c>
      <c r="AV30">
        <v>52.0716957585392</v>
      </c>
    </row>
    <row r="31" spans="1:48" x14ac:dyDescent="0.45">
      <c r="A31">
        <v>1760</v>
      </c>
      <c r="B31" t="s">
        <v>271</v>
      </c>
      <c r="C31" t="s">
        <v>271</v>
      </c>
      <c r="D31" t="s">
        <v>260</v>
      </c>
      <c r="E31" t="s">
        <v>261</v>
      </c>
      <c r="F31">
        <v>1</v>
      </c>
      <c r="G31">
        <v>38</v>
      </c>
      <c r="H31">
        <v>12</v>
      </c>
      <c r="I31" s="10">
        <f>((G31*8)*(G31*8))/10000</f>
        <v>9.2416</v>
      </c>
      <c r="J31" s="10" t="s">
        <v>1744</v>
      </c>
      <c r="K31" s="10">
        <f>((25*0.4)+I31)+(0.3*G31)</f>
        <v>30.641599999999997</v>
      </c>
      <c r="L31" s="10">
        <f>K31-I31</f>
        <v>21.4</v>
      </c>
      <c r="M31" t="s">
        <v>211</v>
      </c>
      <c r="N31" t="s">
        <v>184</v>
      </c>
      <c r="O31" t="s">
        <v>45</v>
      </c>
      <c r="P31" t="s">
        <v>75</v>
      </c>
      <c r="Q31" s="6" t="s">
        <v>53</v>
      </c>
      <c r="V31">
        <v>136021.595000003</v>
      </c>
      <c r="W31">
        <v>453743.97100000101</v>
      </c>
      <c r="X31" t="s">
        <v>272</v>
      </c>
      <c r="Y31" t="s">
        <v>49</v>
      </c>
      <c r="Z31" t="s">
        <v>273</v>
      </c>
      <c r="AA31" t="s">
        <v>46</v>
      </c>
      <c r="AB31" s="1">
        <v>44775.305783032403</v>
      </c>
      <c r="AC31" t="s">
        <v>50</v>
      </c>
      <c r="AD31" s="1">
        <v>44777.330259317103</v>
      </c>
      <c r="AE31" t="s">
        <v>51</v>
      </c>
      <c r="AF31" t="s">
        <v>235</v>
      </c>
      <c r="AG31" t="s">
        <v>46</v>
      </c>
      <c r="AH31" t="s">
        <v>46</v>
      </c>
      <c r="AI31" t="s">
        <v>46</v>
      </c>
      <c r="AJ31" t="s">
        <v>46</v>
      </c>
      <c r="AK31" t="s">
        <v>53</v>
      </c>
      <c r="AL31" t="s">
        <v>46</v>
      </c>
      <c r="AM31" t="s">
        <v>53</v>
      </c>
      <c r="AN31" t="s">
        <v>1786</v>
      </c>
      <c r="AP31" t="s">
        <v>46</v>
      </c>
      <c r="AQ31" t="s">
        <v>274</v>
      </c>
      <c r="AR31" t="s">
        <v>46</v>
      </c>
      <c r="AU31">
        <v>5.11039721774981</v>
      </c>
      <c r="AV31">
        <v>52.071654393690501</v>
      </c>
    </row>
    <row r="32" spans="1:48" x14ac:dyDescent="0.45">
      <c r="A32">
        <v>1761</v>
      </c>
      <c r="B32" t="s">
        <v>275</v>
      </c>
      <c r="C32" t="s">
        <v>275</v>
      </c>
      <c r="D32" t="s">
        <v>260</v>
      </c>
      <c r="E32" t="s">
        <v>261</v>
      </c>
      <c r="F32">
        <v>1</v>
      </c>
      <c r="G32">
        <v>40</v>
      </c>
      <c r="H32">
        <v>14</v>
      </c>
      <c r="I32" s="10">
        <f>((G32*8)*(G32*8))/10000</f>
        <v>10.24</v>
      </c>
      <c r="J32" s="10" t="s">
        <v>1744</v>
      </c>
      <c r="K32" s="10">
        <f>((25*0.4)+I32)+(0.4*G32)</f>
        <v>36.24</v>
      </c>
      <c r="L32" s="10">
        <f>K32-I32</f>
        <v>26</v>
      </c>
      <c r="M32" t="s">
        <v>211</v>
      </c>
      <c r="N32" t="s">
        <v>184</v>
      </c>
      <c r="O32" t="s">
        <v>45</v>
      </c>
      <c r="P32" t="s">
        <v>75</v>
      </c>
      <c r="Q32" s="6" t="s">
        <v>53</v>
      </c>
      <c r="V32">
        <v>136023.43500000201</v>
      </c>
      <c r="W32">
        <v>453741.551000003</v>
      </c>
      <c r="X32" t="s">
        <v>276</v>
      </c>
      <c r="Y32" t="s">
        <v>49</v>
      </c>
      <c r="Z32" t="s">
        <v>277</v>
      </c>
      <c r="AA32" t="s">
        <v>46</v>
      </c>
      <c r="AB32" s="1">
        <v>44775.305783032403</v>
      </c>
      <c r="AC32" t="s">
        <v>50</v>
      </c>
      <c r="AD32" s="1">
        <v>44777.330259317103</v>
      </c>
      <c r="AE32" t="s">
        <v>51</v>
      </c>
      <c r="AF32" t="s">
        <v>235</v>
      </c>
      <c r="AG32" t="s">
        <v>46</v>
      </c>
      <c r="AH32" t="s">
        <v>46</v>
      </c>
      <c r="AI32" t="s">
        <v>46</v>
      </c>
      <c r="AJ32" t="s">
        <v>46</v>
      </c>
      <c r="AK32" t="s">
        <v>53</v>
      </c>
      <c r="AL32" t="s">
        <v>46</v>
      </c>
      <c r="AM32" t="s">
        <v>53</v>
      </c>
      <c r="AN32" t="s">
        <v>1786</v>
      </c>
      <c r="AO32" t="s">
        <v>278</v>
      </c>
      <c r="AP32" t="s">
        <v>46</v>
      </c>
      <c r="AQ32" t="s">
        <v>279</v>
      </c>
      <c r="AR32" t="s">
        <v>46</v>
      </c>
      <c r="AT32">
        <v>11.8</v>
      </c>
      <c r="AU32">
        <v>5.1104241889239903</v>
      </c>
      <c r="AV32">
        <v>52.071632705831703</v>
      </c>
    </row>
    <row r="33" spans="1:48" x14ac:dyDescent="0.45">
      <c r="A33">
        <v>1762</v>
      </c>
      <c r="B33" t="s">
        <v>280</v>
      </c>
      <c r="C33" t="s">
        <v>280</v>
      </c>
      <c r="D33" t="s">
        <v>260</v>
      </c>
      <c r="E33" t="s">
        <v>261</v>
      </c>
      <c r="F33">
        <v>1</v>
      </c>
      <c r="G33">
        <v>41</v>
      </c>
      <c r="H33">
        <v>12</v>
      </c>
      <c r="I33" s="10">
        <f>((G33*8)*(G33*8))/10000</f>
        <v>10.7584</v>
      </c>
      <c r="J33" s="10" t="s">
        <v>1744</v>
      </c>
      <c r="K33" s="10">
        <f>((25*0.4)+I33)+(0.4*G33)</f>
        <v>37.1584</v>
      </c>
      <c r="L33" s="10">
        <f>K33-I33</f>
        <v>26.4</v>
      </c>
      <c r="M33" t="s">
        <v>211</v>
      </c>
      <c r="N33" t="s">
        <v>184</v>
      </c>
      <c r="O33" t="s">
        <v>45</v>
      </c>
      <c r="P33" t="s">
        <v>45</v>
      </c>
      <c r="Q33" s="6" t="s">
        <v>53</v>
      </c>
      <c r="V33">
        <v>136021.63500000199</v>
      </c>
      <c r="W33">
        <v>453735.82100000198</v>
      </c>
      <c r="X33" t="s">
        <v>281</v>
      </c>
      <c r="Y33" t="s">
        <v>49</v>
      </c>
      <c r="Z33" t="s">
        <v>282</v>
      </c>
      <c r="AA33" t="s">
        <v>46</v>
      </c>
      <c r="AB33" s="1">
        <v>44775.305783032403</v>
      </c>
      <c r="AC33" t="s">
        <v>50</v>
      </c>
      <c r="AD33" s="1">
        <v>44777.330259317103</v>
      </c>
      <c r="AE33" t="s">
        <v>51</v>
      </c>
      <c r="AF33" t="s">
        <v>235</v>
      </c>
      <c r="AG33" t="s">
        <v>46</v>
      </c>
      <c r="AH33" t="s">
        <v>46</v>
      </c>
      <c r="AI33" t="s">
        <v>46</v>
      </c>
      <c r="AJ33" t="s">
        <v>46</v>
      </c>
      <c r="AK33" t="s">
        <v>53</v>
      </c>
      <c r="AL33" t="s">
        <v>46</v>
      </c>
      <c r="AM33" t="s">
        <v>53</v>
      </c>
      <c r="AN33" t="s">
        <v>1786</v>
      </c>
      <c r="AO33" t="s">
        <v>283</v>
      </c>
      <c r="AP33" t="s">
        <v>46</v>
      </c>
      <c r="AQ33" t="s">
        <v>284</v>
      </c>
      <c r="AR33" t="s">
        <v>46</v>
      </c>
      <c r="AU33">
        <v>5.1103982541287403</v>
      </c>
      <c r="AV33">
        <v>52.071581143141103</v>
      </c>
    </row>
    <row r="34" spans="1:48" x14ac:dyDescent="0.45">
      <c r="A34">
        <v>1763</v>
      </c>
      <c r="B34" t="s">
        <v>285</v>
      </c>
      <c r="C34" t="s">
        <v>285</v>
      </c>
      <c r="D34" t="s">
        <v>239</v>
      </c>
      <c r="E34" t="s">
        <v>240</v>
      </c>
      <c r="G34">
        <v>105</v>
      </c>
      <c r="H34">
        <v>26</v>
      </c>
      <c r="I34" s="10">
        <f>((G34*8)*(G34*8))/10000</f>
        <v>70.56</v>
      </c>
      <c r="J34" s="10"/>
      <c r="M34" t="s">
        <v>286</v>
      </c>
      <c r="N34" t="s">
        <v>184</v>
      </c>
      <c r="O34" t="s">
        <v>45</v>
      </c>
      <c r="P34" t="s">
        <v>75</v>
      </c>
      <c r="Q34" t="s">
        <v>53</v>
      </c>
      <c r="R34" t="s">
        <v>119</v>
      </c>
      <c r="V34">
        <v>136026.765000001</v>
      </c>
      <c r="W34">
        <v>453719.21100000298</v>
      </c>
      <c r="X34" t="s">
        <v>287</v>
      </c>
      <c r="Y34" t="s">
        <v>49</v>
      </c>
      <c r="Z34" t="s">
        <v>288</v>
      </c>
      <c r="AA34" t="s">
        <v>46</v>
      </c>
      <c r="AB34" s="1">
        <v>44775.305783032403</v>
      </c>
      <c r="AC34" t="s">
        <v>50</v>
      </c>
      <c r="AD34" s="1">
        <v>44777.351336261599</v>
      </c>
      <c r="AE34" t="s">
        <v>51</v>
      </c>
      <c r="AF34" t="s">
        <v>232</v>
      </c>
      <c r="AG34" t="s">
        <v>53</v>
      </c>
      <c r="AH34" t="s">
        <v>46</v>
      </c>
      <c r="AI34" t="s">
        <v>46</v>
      </c>
      <c r="AJ34" t="s">
        <v>46</v>
      </c>
      <c r="AK34" t="s">
        <v>53</v>
      </c>
      <c r="AL34" t="s">
        <v>46</v>
      </c>
      <c r="AM34" t="s">
        <v>53</v>
      </c>
      <c r="AP34" t="s">
        <v>46</v>
      </c>
      <c r="AQ34" t="s">
        <v>279</v>
      </c>
      <c r="AR34" t="s">
        <v>46</v>
      </c>
      <c r="AU34">
        <v>5.11047399876957</v>
      </c>
      <c r="AV34">
        <v>52.071432028709999</v>
      </c>
    </row>
    <row r="35" spans="1:48" x14ac:dyDescent="0.45">
      <c r="A35">
        <v>1764</v>
      </c>
      <c r="B35" t="s">
        <v>289</v>
      </c>
      <c r="C35" t="s">
        <v>289</v>
      </c>
      <c r="D35" t="s">
        <v>260</v>
      </c>
      <c r="E35" t="s">
        <v>261</v>
      </c>
      <c r="G35">
        <v>28</v>
      </c>
      <c r="H35">
        <v>8</v>
      </c>
      <c r="I35" s="10">
        <f>((G35*8)*(G35*8))/10000</f>
        <v>5.0175999999999998</v>
      </c>
      <c r="J35" s="10"/>
      <c r="M35" t="s">
        <v>211</v>
      </c>
      <c r="N35" t="s">
        <v>184</v>
      </c>
      <c r="O35" t="s">
        <v>45</v>
      </c>
      <c r="P35" t="s">
        <v>68</v>
      </c>
      <c r="Q35" t="s">
        <v>53</v>
      </c>
      <c r="S35" t="s">
        <v>290</v>
      </c>
      <c r="V35">
        <v>136025.275000002</v>
      </c>
      <c r="W35">
        <v>453715.29100000102</v>
      </c>
      <c r="X35" t="s">
        <v>291</v>
      </c>
      <c r="Y35" t="s">
        <v>49</v>
      </c>
      <c r="Z35" t="s">
        <v>292</v>
      </c>
      <c r="AA35" t="s">
        <v>46</v>
      </c>
      <c r="AB35" s="1">
        <v>44775.305783032403</v>
      </c>
      <c r="AC35" t="s">
        <v>50</v>
      </c>
      <c r="AD35" s="1">
        <v>44777.196113402802</v>
      </c>
      <c r="AE35" t="s">
        <v>51</v>
      </c>
      <c r="AF35" t="s">
        <v>235</v>
      </c>
      <c r="AG35" t="s">
        <v>46</v>
      </c>
      <c r="AH35" t="s">
        <v>46</v>
      </c>
      <c r="AI35" t="s">
        <v>46</v>
      </c>
      <c r="AJ35" t="s">
        <v>53</v>
      </c>
      <c r="AK35" t="s">
        <v>46</v>
      </c>
      <c r="AL35" t="s">
        <v>46</v>
      </c>
      <c r="AM35" t="s">
        <v>46</v>
      </c>
      <c r="AO35" t="s">
        <v>293</v>
      </c>
      <c r="AP35" t="s">
        <v>53</v>
      </c>
      <c r="AR35" t="s">
        <v>46</v>
      </c>
      <c r="AU35">
        <v>5.1104524848245996</v>
      </c>
      <c r="AV35">
        <v>52.071396744862803</v>
      </c>
    </row>
    <row r="36" spans="1:48" x14ac:dyDescent="0.45">
      <c r="A36">
        <v>1765</v>
      </c>
      <c r="B36" t="s">
        <v>294</v>
      </c>
      <c r="C36" t="s">
        <v>294</v>
      </c>
      <c r="D36" t="s">
        <v>260</v>
      </c>
      <c r="E36" t="s">
        <v>261</v>
      </c>
      <c r="G36">
        <v>28</v>
      </c>
      <c r="H36">
        <v>8</v>
      </c>
      <c r="I36" s="10">
        <f>((G36*8)*(G36*8))/10000</f>
        <v>5.0175999999999998</v>
      </c>
      <c r="J36" s="10"/>
      <c r="M36" t="s">
        <v>211</v>
      </c>
      <c r="N36" t="s">
        <v>184</v>
      </c>
      <c r="O36" t="s">
        <v>45</v>
      </c>
      <c r="P36" t="s">
        <v>68</v>
      </c>
      <c r="Q36" t="s">
        <v>53</v>
      </c>
      <c r="S36" t="s">
        <v>295</v>
      </c>
      <c r="V36">
        <v>136027.29500000199</v>
      </c>
      <c r="W36">
        <v>453714.00100000203</v>
      </c>
      <c r="X36" t="s">
        <v>296</v>
      </c>
      <c r="Y36" t="s">
        <v>49</v>
      </c>
      <c r="Z36" t="s">
        <v>297</v>
      </c>
      <c r="AA36" t="s">
        <v>46</v>
      </c>
      <c r="AB36" s="1">
        <v>44775.305783032403</v>
      </c>
      <c r="AC36" t="s">
        <v>50</v>
      </c>
      <c r="AD36" s="1">
        <v>44777.195857094899</v>
      </c>
      <c r="AE36" t="s">
        <v>51</v>
      </c>
      <c r="AF36" t="s">
        <v>235</v>
      </c>
      <c r="AG36" t="s">
        <v>46</v>
      </c>
      <c r="AH36" t="s">
        <v>46</v>
      </c>
      <c r="AI36" t="s">
        <v>46</v>
      </c>
      <c r="AJ36" t="s">
        <v>53</v>
      </c>
      <c r="AK36" t="s">
        <v>53</v>
      </c>
      <c r="AL36" t="s">
        <v>46</v>
      </c>
      <c r="AM36" t="s">
        <v>46</v>
      </c>
      <c r="AO36" t="s">
        <v>293</v>
      </c>
      <c r="AP36" t="s">
        <v>46</v>
      </c>
      <c r="AQ36" t="s">
        <v>298</v>
      </c>
      <c r="AR36" t="s">
        <v>46</v>
      </c>
      <c r="AU36">
        <v>5.1104820183426503</v>
      </c>
      <c r="AV36">
        <v>52.071385219554998</v>
      </c>
    </row>
    <row r="37" spans="1:48" x14ac:dyDescent="0.45">
      <c r="A37">
        <v>1766</v>
      </c>
      <c r="B37" t="s">
        <v>299</v>
      </c>
      <c r="C37" t="s">
        <v>299</v>
      </c>
      <c r="D37" t="s">
        <v>260</v>
      </c>
      <c r="E37" t="s">
        <v>261</v>
      </c>
      <c r="F37">
        <v>1</v>
      </c>
      <c r="G37">
        <v>36</v>
      </c>
      <c r="H37">
        <v>8</v>
      </c>
      <c r="I37" s="10">
        <f>((G37*8)*(G37*8))/10000</f>
        <v>8.2943999999999996</v>
      </c>
      <c r="J37" s="10" t="s">
        <v>1744</v>
      </c>
      <c r="K37" s="10">
        <f>((25*0.4)+I37)+(0.3*G37)</f>
        <v>29.0944</v>
      </c>
      <c r="L37" s="10">
        <f>K37-I37</f>
        <v>20.8</v>
      </c>
      <c r="M37" t="s">
        <v>211</v>
      </c>
      <c r="N37" t="s">
        <v>184</v>
      </c>
      <c r="O37" t="s">
        <v>45</v>
      </c>
      <c r="P37" t="s">
        <v>68</v>
      </c>
      <c r="Q37" s="8" t="s">
        <v>53</v>
      </c>
      <c r="S37" t="s">
        <v>295</v>
      </c>
      <c r="V37">
        <v>136026.365000002</v>
      </c>
      <c r="W37">
        <v>453710.35100000002</v>
      </c>
      <c r="X37" t="s">
        <v>300</v>
      </c>
      <c r="Y37" t="s">
        <v>49</v>
      </c>
      <c r="AA37" t="s">
        <v>46</v>
      </c>
      <c r="AB37" s="1">
        <v>44775.305783032403</v>
      </c>
      <c r="AC37" t="s">
        <v>50</v>
      </c>
      <c r="AD37" s="1">
        <v>44777.170972372704</v>
      </c>
      <c r="AE37" t="s">
        <v>51</v>
      </c>
      <c r="AF37" t="s">
        <v>235</v>
      </c>
      <c r="AG37" t="s">
        <v>46</v>
      </c>
      <c r="AH37" t="s">
        <v>46</v>
      </c>
      <c r="AI37" t="s">
        <v>46</v>
      </c>
      <c r="AJ37" t="s">
        <v>46</v>
      </c>
      <c r="AK37" t="s">
        <v>46</v>
      </c>
      <c r="AL37" t="s">
        <v>46</v>
      </c>
      <c r="AM37" s="8" t="s">
        <v>53</v>
      </c>
      <c r="AN37" t="s">
        <v>1781</v>
      </c>
      <c r="AP37" t="s">
        <v>53</v>
      </c>
      <c r="AR37" t="s">
        <v>46</v>
      </c>
      <c r="AT37">
        <v>17</v>
      </c>
      <c r="AU37">
        <v>5.1104686570422899</v>
      </c>
      <c r="AV37">
        <v>52.0713523816354</v>
      </c>
    </row>
    <row r="38" spans="1:48" x14ac:dyDescent="0.45">
      <c r="A38">
        <v>1767</v>
      </c>
      <c r="B38" t="s">
        <v>301</v>
      </c>
      <c r="C38" t="s">
        <v>301</v>
      </c>
      <c r="D38" t="s">
        <v>260</v>
      </c>
      <c r="E38" t="s">
        <v>261</v>
      </c>
      <c r="F38">
        <v>1</v>
      </c>
      <c r="G38">
        <v>32</v>
      </c>
      <c r="H38">
        <v>8</v>
      </c>
      <c r="I38" s="10">
        <f>((G38*8)*(G38*8))/10000</f>
        <v>6.5536000000000003</v>
      </c>
      <c r="J38" s="10" t="s">
        <v>1744</v>
      </c>
      <c r="K38" s="10">
        <f>((25*0.4)+I38)+(0.3*G38)</f>
        <v>26.153599999999997</v>
      </c>
      <c r="L38" s="10">
        <f>K38-I38</f>
        <v>19.599999999999998</v>
      </c>
      <c r="M38" t="s">
        <v>211</v>
      </c>
      <c r="N38" t="s">
        <v>184</v>
      </c>
      <c r="O38" t="s">
        <v>45</v>
      </c>
      <c r="P38" t="s">
        <v>88</v>
      </c>
      <c r="Q38" s="8" t="s">
        <v>53</v>
      </c>
      <c r="V38">
        <v>136028.24500000101</v>
      </c>
      <c r="W38">
        <v>453707.32100000198</v>
      </c>
      <c r="X38" t="s">
        <v>302</v>
      </c>
      <c r="Y38" t="s">
        <v>49</v>
      </c>
      <c r="Z38" t="s">
        <v>303</v>
      </c>
      <c r="AA38" t="s">
        <v>46</v>
      </c>
      <c r="AB38" s="1">
        <v>44775.305783032403</v>
      </c>
      <c r="AC38" t="s">
        <v>50</v>
      </c>
      <c r="AD38" s="1">
        <v>44777.313166504602</v>
      </c>
      <c r="AE38" t="s">
        <v>51</v>
      </c>
      <c r="AF38" t="s">
        <v>207</v>
      </c>
      <c r="AG38" t="s">
        <v>46</v>
      </c>
      <c r="AH38" t="s">
        <v>46</v>
      </c>
      <c r="AI38" t="s">
        <v>46</v>
      </c>
      <c r="AJ38" t="s">
        <v>46</v>
      </c>
      <c r="AK38" t="s">
        <v>53</v>
      </c>
      <c r="AL38" t="s">
        <v>46</v>
      </c>
      <c r="AM38" s="8" t="s">
        <v>53</v>
      </c>
      <c r="AN38" t="s">
        <v>1781</v>
      </c>
      <c r="AO38" t="s">
        <v>304</v>
      </c>
      <c r="AP38" t="s">
        <v>46</v>
      </c>
      <c r="AQ38" t="s">
        <v>279</v>
      </c>
      <c r="AR38" t="s">
        <v>46</v>
      </c>
      <c r="AT38">
        <v>10.9</v>
      </c>
      <c r="AU38">
        <v>5.1104962452926799</v>
      </c>
      <c r="AV38">
        <v>52.071325212469297</v>
      </c>
    </row>
    <row r="39" spans="1:48" x14ac:dyDescent="0.45">
      <c r="A39">
        <v>1768</v>
      </c>
      <c r="B39" t="s">
        <v>305</v>
      </c>
      <c r="C39" t="s">
        <v>305</v>
      </c>
      <c r="D39" t="s">
        <v>260</v>
      </c>
      <c r="E39" t="s">
        <v>261</v>
      </c>
      <c r="F39">
        <v>1</v>
      </c>
      <c r="G39">
        <v>31</v>
      </c>
      <c r="H39">
        <v>8</v>
      </c>
      <c r="I39" s="10">
        <f>((G39*8)*(G39*8))/10000</f>
        <v>6.1504000000000003</v>
      </c>
      <c r="J39" s="10" t="s">
        <v>1744</v>
      </c>
      <c r="K39" s="10">
        <f>((25*0.4)+I39)+(0.3*G39)</f>
        <v>25.450400000000002</v>
      </c>
      <c r="L39" s="10">
        <f>K39-I39</f>
        <v>19.3</v>
      </c>
      <c r="M39" t="s">
        <v>211</v>
      </c>
      <c r="N39" t="s">
        <v>184</v>
      </c>
      <c r="O39" t="s">
        <v>45</v>
      </c>
      <c r="P39" t="s">
        <v>75</v>
      </c>
      <c r="Q39" s="8" t="s">
        <v>53</v>
      </c>
      <c r="V39">
        <v>136026.98500000301</v>
      </c>
      <c r="W39">
        <v>453703.54100000102</v>
      </c>
      <c r="X39" t="s">
        <v>306</v>
      </c>
      <c r="Y39" t="s">
        <v>49</v>
      </c>
      <c r="AA39" t="s">
        <v>46</v>
      </c>
      <c r="AB39" s="1">
        <v>44775.305783032403</v>
      </c>
      <c r="AC39" t="s">
        <v>50</v>
      </c>
      <c r="AD39" s="1">
        <v>44777.313426817098</v>
      </c>
      <c r="AE39" t="s">
        <v>51</v>
      </c>
      <c r="AF39" t="s">
        <v>235</v>
      </c>
      <c r="AG39" t="s">
        <v>46</v>
      </c>
      <c r="AH39" t="s">
        <v>46</v>
      </c>
      <c r="AI39" t="s">
        <v>46</v>
      </c>
      <c r="AJ39" t="s">
        <v>46</v>
      </c>
      <c r="AK39" t="s">
        <v>46</v>
      </c>
      <c r="AL39" t="s">
        <v>46</v>
      </c>
      <c r="AM39" s="8" t="s">
        <v>53</v>
      </c>
      <c r="AN39" t="s">
        <v>1786</v>
      </c>
      <c r="AP39" t="s">
        <v>53</v>
      </c>
      <c r="AR39" t="s">
        <v>46</v>
      </c>
      <c r="AU39">
        <v>5.1104780781608197</v>
      </c>
      <c r="AV39">
        <v>52.071291194816098</v>
      </c>
    </row>
    <row r="40" spans="1:48" x14ac:dyDescent="0.45">
      <c r="A40">
        <v>1769</v>
      </c>
      <c r="B40" t="s">
        <v>307</v>
      </c>
      <c r="C40" t="s">
        <v>307</v>
      </c>
      <c r="D40" t="s">
        <v>260</v>
      </c>
      <c r="E40" t="s">
        <v>261</v>
      </c>
      <c r="F40">
        <v>1</v>
      </c>
      <c r="G40">
        <v>51</v>
      </c>
      <c r="H40">
        <v>16</v>
      </c>
      <c r="I40" s="10">
        <f>((G40*7)*(G40*7))/10000</f>
        <v>12.744899999999999</v>
      </c>
      <c r="J40" s="10" t="s">
        <v>1743</v>
      </c>
      <c r="K40" s="10">
        <f>((25*0.4)+I40)+(0.5*G40)</f>
        <v>48.244900000000001</v>
      </c>
      <c r="L40" s="10">
        <f>K40-I40</f>
        <v>35.5</v>
      </c>
      <c r="M40" t="s">
        <v>230</v>
      </c>
      <c r="N40" t="s">
        <v>184</v>
      </c>
      <c r="O40" t="s">
        <v>45</v>
      </c>
      <c r="P40" t="s">
        <v>75</v>
      </c>
      <c r="Q40" s="6" t="s">
        <v>53</v>
      </c>
      <c r="R40" t="s">
        <v>308</v>
      </c>
      <c r="V40">
        <v>136029.65500000099</v>
      </c>
      <c r="W40">
        <v>453702.02100000199</v>
      </c>
      <c r="X40" t="s">
        <v>309</v>
      </c>
      <c r="Y40" t="s">
        <v>49</v>
      </c>
      <c r="Z40" t="s">
        <v>310</v>
      </c>
      <c r="AA40" t="s">
        <v>46</v>
      </c>
      <c r="AB40" s="1">
        <v>44775.305783032403</v>
      </c>
      <c r="AC40" t="s">
        <v>50</v>
      </c>
      <c r="AD40" s="1">
        <v>44777.330259317103</v>
      </c>
      <c r="AE40" t="s">
        <v>51</v>
      </c>
      <c r="AF40" t="s">
        <v>235</v>
      </c>
      <c r="AG40" t="s">
        <v>46</v>
      </c>
      <c r="AH40" t="s">
        <v>46</v>
      </c>
      <c r="AI40" t="s">
        <v>46</v>
      </c>
      <c r="AJ40" t="s">
        <v>46</v>
      </c>
      <c r="AK40" t="s">
        <v>53</v>
      </c>
      <c r="AL40" t="s">
        <v>46</v>
      </c>
      <c r="AM40" t="s">
        <v>53</v>
      </c>
      <c r="AN40" t="s">
        <v>1786</v>
      </c>
      <c r="AO40" t="s">
        <v>311</v>
      </c>
      <c r="AP40" t="s">
        <v>46</v>
      </c>
      <c r="AQ40" t="s">
        <v>312</v>
      </c>
      <c r="AR40" t="s">
        <v>46</v>
      </c>
      <c r="AU40">
        <v>5.1105171046513203</v>
      </c>
      <c r="AV40">
        <v>52.071277624522999</v>
      </c>
    </row>
    <row r="41" spans="1:48" x14ac:dyDescent="0.45">
      <c r="A41">
        <v>1770</v>
      </c>
      <c r="B41" t="s">
        <v>313</v>
      </c>
      <c r="C41" t="s">
        <v>313</v>
      </c>
      <c r="D41" t="s">
        <v>185</v>
      </c>
      <c r="E41" t="s">
        <v>186</v>
      </c>
      <c r="G41">
        <v>40</v>
      </c>
      <c r="H41">
        <v>10</v>
      </c>
      <c r="I41" s="10">
        <f>((G41*8)*(G41*8))/10000</f>
        <v>10.24</v>
      </c>
      <c r="J41" s="10"/>
      <c r="M41" t="s">
        <v>230</v>
      </c>
      <c r="N41" t="s">
        <v>314</v>
      </c>
      <c r="O41" t="s">
        <v>88</v>
      </c>
      <c r="P41" t="s">
        <v>88</v>
      </c>
      <c r="Q41" t="s">
        <v>53</v>
      </c>
      <c r="R41" t="s">
        <v>315</v>
      </c>
      <c r="V41">
        <v>136033.979000002</v>
      </c>
      <c r="W41">
        <v>453613.18900000298</v>
      </c>
      <c r="X41" t="s">
        <v>316</v>
      </c>
      <c r="Y41" t="s">
        <v>188</v>
      </c>
      <c r="AA41" t="s">
        <v>46</v>
      </c>
      <c r="AB41" s="1">
        <v>44775.305783032403</v>
      </c>
      <c r="AC41" t="s">
        <v>50</v>
      </c>
      <c r="AD41" s="1">
        <v>44777.354510810197</v>
      </c>
      <c r="AE41" t="s">
        <v>51</v>
      </c>
      <c r="AF41" t="s">
        <v>207</v>
      </c>
      <c r="AG41" t="s">
        <v>46</v>
      </c>
      <c r="AH41" t="s">
        <v>53</v>
      </c>
      <c r="AI41" t="s">
        <v>46</v>
      </c>
      <c r="AJ41" t="s">
        <v>53</v>
      </c>
      <c r="AK41" t="s">
        <v>46</v>
      </c>
      <c r="AL41" t="s">
        <v>46</v>
      </c>
      <c r="AM41" t="s">
        <v>53</v>
      </c>
      <c r="AP41" t="s">
        <v>53</v>
      </c>
      <c r="AR41" t="s">
        <v>46</v>
      </c>
      <c r="AU41">
        <v>5.1105851041640102</v>
      </c>
      <c r="AV41">
        <v>52.070479353480202</v>
      </c>
    </row>
    <row r="42" spans="1:48" x14ac:dyDescent="0.45">
      <c r="A42">
        <v>1771</v>
      </c>
      <c r="B42" t="s">
        <v>317</v>
      </c>
      <c r="C42" t="s">
        <v>317</v>
      </c>
      <c r="D42" t="s">
        <v>260</v>
      </c>
      <c r="E42" t="s">
        <v>261</v>
      </c>
      <c r="G42">
        <v>46</v>
      </c>
      <c r="H42">
        <v>16</v>
      </c>
      <c r="I42" s="10">
        <f>((G42*8)*(G42*8))/10000</f>
        <v>13.542400000000001</v>
      </c>
      <c r="J42" s="10"/>
      <c r="M42" t="s">
        <v>230</v>
      </c>
      <c r="N42" t="s">
        <v>314</v>
      </c>
      <c r="O42" t="s">
        <v>68</v>
      </c>
      <c r="P42" t="s">
        <v>68</v>
      </c>
      <c r="Q42" t="s">
        <v>53</v>
      </c>
      <c r="R42" t="s">
        <v>318</v>
      </c>
      <c r="U42" t="s">
        <v>319</v>
      </c>
      <c r="V42">
        <v>136035.40900000199</v>
      </c>
      <c r="W42">
        <v>453618.44900000101</v>
      </c>
      <c r="X42" t="s">
        <v>320</v>
      </c>
      <c r="Y42" t="s">
        <v>49</v>
      </c>
      <c r="AB42" s="1">
        <v>44775.305783032403</v>
      </c>
      <c r="AC42" t="s">
        <v>50</v>
      </c>
      <c r="AD42" s="1">
        <v>44778.596017094897</v>
      </c>
      <c r="AE42" t="s">
        <v>51</v>
      </c>
      <c r="AF42" t="s">
        <v>235</v>
      </c>
      <c r="AG42" t="s">
        <v>46</v>
      </c>
      <c r="AH42" t="s">
        <v>53</v>
      </c>
      <c r="AI42" t="s">
        <v>46</v>
      </c>
      <c r="AJ42" t="s">
        <v>53</v>
      </c>
      <c r="AK42" t="s">
        <v>53</v>
      </c>
      <c r="AL42" t="s">
        <v>46</v>
      </c>
      <c r="AM42" t="s">
        <v>53</v>
      </c>
      <c r="AP42" t="s">
        <v>46</v>
      </c>
      <c r="AQ42" t="s">
        <v>321</v>
      </c>
      <c r="AR42" t="s">
        <v>46</v>
      </c>
      <c r="AU42">
        <v>5.1106056682686196</v>
      </c>
      <c r="AV42">
        <v>52.070526679130701</v>
      </c>
    </row>
    <row r="43" spans="1:48" x14ac:dyDescent="0.45">
      <c r="A43">
        <v>1772</v>
      </c>
      <c r="B43" t="s">
        <v>322</v>
      </c>
      <c r="C43" t="s">
        <v>322</v>
      </c>
      <c r="D43" t="s">
        <v>260</v>
      </c>
      <c r="E43" t="s">
        <v>261</v>
      </c>
      <c r="G43">
        <v>42</v>
      </c>
      <c r="H43">
        <v>16</v>
      </c>
      <c r="I43" s="10">
        <f>((G43*8)*(G43*8))/10000</f>
        <v>11.2896</v>
      </c>
      <c r="J43" s="10"/>
      <c r="M43" t="s">
        <v>230</v>
      </c>
      <c r="N43" t="s">
        <v>314</v>
      </c>
      <c r="O43" t="s">
        <v>68</v>
      </c>
      <c r="P43" t="s">
        <v>68</v>
      </c>
      <c r="Q43" t="s">
        <v>53</v>
      </c>
      <c r="R43" t="s">
        <v>318</v>
      </c>
      <c r="U43" t="s">
        <v>319</v>
      </c>
      <c r="V43">
        <v>136039.869000003</v>
      </c>
      <c r="W43">
        <v>453617.11900000297</v>
      </c>
      <c r="X43" t="s">
        <v>323</v>
      </c>
      <c r="Y43" t="s">
        <v>49</v>
      </c>
      <c r="AB43" s="1">
        <v>44775.305783032403</v>
      </c>
      <c r="AC43" t="s">
        <v>50</v>
      </c>
      <c r="AD43" s="1">
        <v>44778.596017094897</v>
      </c>
      <c r="AE43" t="s">
        <v>51</v>
      </c>
      <c r="AF43" t="s">
        <v>235</v>
      </c>
      <c r="AG43" t="s">
        <v>46</v>
      </c>
      <c r="AH43" t="s">
        <v>53</v>
      </c>
      <c r="AI43" t="s">
        <v>46</v>
      </c>
      <c r="AJ43" t="s">
        <v>53</v>
      </c>
      <c r="AK43" t="s">
        <v>53</v>
      </c>
      <c r="AL43" t="s">
        <v>46</v>
      </c>
      <c r="AM43" t="s">
        <v>53</v>
      </c>
      <c r="AP43" t="s">
        <v>46</v>
      </c>
      <c r="AQ43" t="s">
        <v>321</v>
      </c>
      <c r="AR43" t="s">
        <v>46</v>
      </c>
      <c r="AU43">
        <v>5.1106707902648898</v>
      </c>
      <c r="AV43">
        <v>52.070514877757098</v>
      </c>
    </row>
    <row r="44" spans="1:48" x14ac:dyDescent="0.45">
      <c r="A44">
        <v>1773</v>
      </c>
      <c r="B44" t="s">
        <v>324</v>
      </c>
      <c r="C44" t="s">
        <v>324</v>
      </c>
      <c r="D44" t="s">
        <v>260</v>
      </c>
      <c r="E44" t="s">
        <v>261</v>
      </c>
      <c r="G44">
        <v>45</v>
      </c>
      <c r="H44">
        <v>16</v>
      </c>
      <c r="I44" s="10">
        <f>((G44*8)*(G44*8))/10000</f>
        <v>12.96</v>
      </c>
      <c r="J44" s="10"/>
      <c r="M44" t="s">
        <v>230</v>
      </c>
      <c r="N44" t="s">
        <v>314</v>
      </c>
      <c r="O44" t="s">
        <v>68</v>
      </c>
      <c r="P44" t="s">
        <v>68</v>
      </c>
      <c r="Q44" t="s">
        <v>53</v>
      </c>
      <c r="R44" t="s">
        <v>231</v>
      </c>
      <c r="S44" t="s">
        <v>213</v>
      </c>
      <c r="T44" t="s">
        <v>325</v>
      </c>
      <c r="U44" t="s">
        <v>319</v>
      </c>
      <c r="V44">
        <v>136039.91899999999</v>
      </c>
      <c r="W44">
        <v>453623.57900000003</v>
      </c>
      <c r="X44" t="s">
        <v>326</v>
      </c>
      <c r="Y44" t="s">
        <v>49</v>
      </c>
      <c r="AB44" s="1">
        <v>44775.305783032403</v>
      </c>
      <c r="AC44" t="s">
        <v>50</v>
      </c>
      <c r="AD44" s="1">
        <v>44777.354080879602</v>
      </c>
      <c r="AE44" t="s">
        <v>51</v>
      </c>
      <c r="AF44" t="s">
        <v>235</v>
      </c>
      <c r="AG44" t="s">
        <v>46</v>
      </c>
      <c r="AH44" t="s">
        <v>53</v>
      </c>
      <c r="AI44" t="s">
        <v>46</v>
      </c>
      <c r="AJ44" t="s">
        <v>46</v>
      </c>
      <c r="AK44" t="s">
        <v>46</v>
      </c>
      <c r="AL44" t="s">
        <v>46</v>
      </c>
      <c r="AM44" t="s">
        <v>53</v>
      </c>
      <c r="AP44" t="s">
        <v>53</v>
      </c>
      <c r="AR44" t="s">
        <v>46</v>
      </c>
      <c r="AU44">
        <v>5.1106711608262998</v>
      </c>
      <c r="AV44">
        <v>52.070572392167001</v>
      </c>
    </row>
    <row r="45" spans="1:48" x14ac:dyDescent="0.45">
      <c r="A45">
        <v>1774</v>
      </c>
      <c r="B45" t="s">
        <v>327</v>
      </c>
      <c r="C45" t="s">
        <v>327</v>
      </c>
      <c r="D45" t="s">
        <v>185</v>
      </c>
      <c r="E45" t="s">
        <v>186</v>
      </c>
      <c r="G45">
        <v>40</v>
      </c>
      <c r="H45">
        <v>10</v>
      </c>
      <c r="I45" s="10">
        <f>((G45*8)*(G45*8))/10000</f>
        <v>10.24</v>
      </c>
      <c r="J45" s="10"/>
      <c r="M45" t="s">
        <v>230</v>
      </c>
      <c r="N45" t="s">
        <v>314</v>
      </c>
      <c r="O45" t="s">
        <v>68</v>
      </c>
      <c r="P45" t="s">
        <v>68</v>
      </c>
      <c r="Q45" t="s">
        <v>53</v>
      </c>
      <c r="R45" t="s">
        <v>231</v>
      </c>
      <c r="S45" t="s">
        <v>213</v>
      </c>
      <c r="T45" t="s">
        <v>328</v>
      </c>
      <c r="U45" t="s">
        <v>319</v>
      </c>
      <c r="V45">
        <v>136033.94900000101</v>
      </c>
      <c r="W45">
        <v>453624.389000002</v>
      </c>
      <c r="X45" t="s">
        <v>329</v>
      </c>
      <c r="Y45" t="s">
        <v>71</v>
      </c>
      <c r="AB45" s="1">
        <v>44775.305783032403</v>
      </c>
      <c r="AC45" t="s">
        <v>50</v>
      </c>
      <c r="AD45" s="1">
        <v>44777.354080879602</v>
      </c>
      <c r="AE45" t="s">
        <v>51</v>
      </c>
      <c r="AF45" t="s">
        <v>235</v>
      </c>
      <c r="AG45" t="s">
        <v>46</v>
      </c>
      <c r="AH45" t="s">
        <v>53</v>
      </c>
      <c r="AI45" t="s">
        <v>46</v>
      </c>
      <c r="AJ45" t="s">
        <v>53</v>
      </c>
      <c r="AK45" t="s">
        <v>53</v>
      </c>
      <c r="AL45" t="s">
        <v>46</v>
      </c>
      <c r="AM45" t="s">
        <v>53</v>
      </c>
      <c r="AP45" t="s">
        <v>53</v>
      </c>
      <c r="AR45" t="s">
        <v>46</v>
      </c>
      <c r="AT45">
        <v>13.7</v>
      </c>
      <c r="AU45">
        <v>5.1105840445697899</v>
      </c>
      <c r="AV45">
        <v>52.070580017686297</v>
      </c>
    </row>
    <row r="46" spans="1:48" x14ac:dyDescent="0.45">
      <c r="A46">
        <v>1775</v>
      </c>
      <c r="B46" t="s">
        <v>330</v>
      </c>
      <c r="C46" t="s">
        <v>330</v>
      </c>
      <c r="D46" t="s">
        <v>331</v>
      </c>
      <c r="E46" t="s">
        <v>332</v>
      </c>
      <c r="G46">
        <v>69</v>
      </c>
      <c r="H46">
        <v>2</v>
      </c>
      <c r="I46" s="10">
        <f>((G46*8)*(G46*8))/10000</f>
        <v>30.470400000000001</v>
      </c>
      <c r="J46" s="10"/>
      <c r="M46" t="s">
        <v>230</v>
      </c>
      <c r="N46" t="s">
        <v>333</v>
      </c>
      <c r="O46" t="s">
        <v>45</v>
      </c>
      <c r="P46" t="s">
        <v>45</v>
      </c>
      <c r="Q46" t="s">
        <v>53</v>
      </c>
      <c r="R46" t="s">
        <v>180</v>
      </c>
      <c r="V46">
        <v>136042.87000000101</v>
      </c>
      <c r="W46">
        <v>453599.09100000199</v>
      </c>
      <c r="X46" t="s">
        <v>334</v>
      </c>
      <c r="Y46" t="s">
        <v>49</v>
      </c>
      <c r="AB46" s="1">
        <v>44775.305783032403</v>
      </c>
      <c r="AC46" t="s">
        <v>50</v>
      </c>
      <c r="AD46" s="1">
        <v>44778.229110428198</v>
      </c>
      <c r="AE46" t="s">
        <v>51</v>
      </c>
      <c r="AF46" t="s">
        <v>73</v>
      </c>
      <c r="AG46" t="s">
        <v>53</v>
      </c>
      <c r="AH46" t="s">
        <v>46</v>
      </c>
      <c r="AI46" t="s">
        <v>46</v>
      </c>
      <c r="AJ46" t="s">
        <v>53</v>
      </c>
      <c r="AK46" t="s">
        <v>46</v>
      </c>
      <c r="AL46" t="s">
        <v>46</v>
      </c>
      <c r="AM46" t="s">
        <v>46</v>
      </c>
      <c r="AO46" t="s">
        <v>335</v>
      </c>
      <c r="AP46" t="s">
        <v>53</v>
      </c>
      <c r="AQ46" t="s">
        <v>336</v>
      </c>
      <c r="AR46" t="s">
        <v>46</v>
      </c>
      <c r="AU46">
        <v>5.1107155600037997</v>
      </c>
      <c r="AV46">
        <v>52.070352945355197</v>
      </c>
    </row>
    <row r="47" spans="1:48" x14ac:dyDescent="0.45">
      <c r="A47">
        <v>1776</v>
      </c>
      <c r="B47" t="s">
        <v>337</v>
      </c>
      <c r="C47" t="s">
        <v>337</v>
      </c>
      <c r="D47" t="s">
        <v>1148</v>
      </c>
      <c r="E47" t="s">
        <v>338</v>
      </c>
      <c r="F47">
        <v>1</v>
      </c>
      <c r="G47">
        <v>65</v>
      </c>
      <c r="H47">
        <v>14</v>
      </c>
      <c r="I47" s="10">
        <f>((G47*7)*(G47*7))/10000</f>
        <v>20.702500000000001</v>
      </c>
      <c r="J47" s="10" t="s">
        <v>1743</v>
      </c>
      <c r="K47" s="10">
        <f>((25*0.4)+I47)+(0.6*G47)</f>
        <v>69.702500000000001</v>
      </c>
      <c r="L47" s="10">
        <f>K47-I47</f>
        <v>49</v>
      </c>
      <c r="M47" t="s">
        <v>230</v>
      </c>
      <c r="N47" t="s">
        <v>184</v>
      </c>
      <c r="O47" t="s">
        <v>45</v>
      </c>
      <c r="P47" t="s">
        <v>68</v>
      </c>
      <c r="Q47" s="6" t="s">
        <v>53</v>
      </c>
      <c r="R47" t="s">
        <v>339</v>
      </c>
      <c r="V47">
        <v>136052.88399999999</v>
      </c>
      <c r="W47">
        <v>453232.93100000202</v>
      </c>
      <c r="X47" t="s">
        <v>340</v>
      </c>
      <c r="Y47" t="s">
        <v>49</v>
      </c>
      <c r="AB47" s="1">
        <v>44775.305783032403</v>
      </c>
      <c r="AC47" t="s">
        <v>50</v>
      </c>
      <c r="AD47" s="1">
        <v>44777.330259317103</v>
      </c>
      <c r="AE47" t="s">
        <v>51</v>
      </c>
      <c r="AF47" t="s">
        <v>235</v>
      </c>
      <c r="AG47" t="s">
        <v>46</v>
      </c>
      <c r="AH47" t="s">
        <v>46</v>
      </c>
      <c r="AI47" t="s">
        <v>46</v>
      </c>
      <c r="AJ47" t="s">
        <v>46</v>
      </c>
      <c r="AK47" t="s">
        <v>46</v>
      </c>
      <c r="AL47" t="s">
        <v>53</v>
      </c>
      <c r="AM47" t="s">
        <v>53</v>
      </c>
      <c r="AN47" t="s">
        <v>1782</v>
      </c>
      <c r="AP47" t="s">
        <v>53</v>
      </c>
      <c r="AR47" t="s">
        <v>46</v>
      </c>
      <c r="AT47">
        <v>14.9</v>
      </c>
      <c r="AU47">
        <v>5.1108819259040796</v>
      </c>
      <c r="AV47">
        <v>52.067062252764302</v>
      </c>
    </row>
    <row r="48" spans="1:48" x14ac:dyDescent="0.45">
      <c r="A48">
        <v>1777</v>
      </c>
      <c r="B48" t="s">
        <v>341</v>
      </c>
      <c r="C48" t="s">
        <v>341</v>
      </c>
      <c r="D48" t="s">
        <v>1148</v>
      </c>
      <c r="E48" t="s">
        <v>338</v>
      </c>
      <c r="F48">
        <v>1</v>
      </c>
      <c r="G48">
        <v>34</v>
      </c>
      <c r="H48">
        <v>10</v>
      </c>
      <c r="I48" s="10">
        <f>((G48*8)*(G48*8))/10000</f>
        <v>7.3983999999999996</v>
      </c>
      <c r="J48" s="10" t="s">
        <v>1744</v>
      </c>
      <c r="K48" s="10">
        <f>((25*0.4)+I48)+(0.3*G48)</f>
        <v>27.598399999999998</v>
      </c>
      <c r="L48" s="10">
        <f>K48-I48</f>
        <v>20.2</v>
      </c>
      <c r="M48" t="s">
        <v>187</v>
      </c>
      <c r="N48" t="s">
        <v>184</v>
      </c>
      <c r="O48" t="s">
        <v>45</v>
      </c>
      <c r="P48" t="s">
        <v>68</v>
      </c>
      <c r="Q48" s="6" t="s">
        <v>53</v>
      </c>
      <c r="R48" t="s">
        <v>339</v>
      </c>
      <c r="V48">
        <v>136065.28700000001</v>
      </c>
      <c r="W48">
        <v>453234.444000002</v>
      </c>
      <c r="X48" t="s">
        <v>342</v>
      </c>
      <c r="Y48" t="s">
        <v>49</v>
      </c>
      <c r="Z48" t="s">
        <v>343</v>
      </c>
      <c r="AB48" s="1">
        <v>44775.305783032403</v>
      </c>
      <c r="AC48" t="s">
        <v>50</v>
      </c>
      <c r="AD48" s="1">
        <v>44777.330259317103</v>
      </c>
      <c r="AE48" t="s">
        <v>51</v>
      </c>
      <c r="AF48" t="s">
        <v>207</v>
      </c>
      <c r="AG48" t="s">
        <v>46</v>
      </c>
      <c r="AH48" t="s">
        <v>46</v>
      </c>
      <c r="AI48" t="s">
        <v>46</v>
      </c>
      <c r="AJ48" t="s">
        <v>46</v>
      </c>
      <c r="AK48" t="s">
        <v>46</v>
      </c>
      <c r="AL48" t="s">
        <v>53</v>
      </c>
      <c r="AM48" t="s">
        <v>53</v>
      </c>
      <c r="AN48" t="s">
        <v>1785</v>
      </c>
      <c r="AP48" t="s">
        <v>53</v>
      </c>
      <c r="AR48" t="s">
        <v>46</v>
      </c>
      <c r="AT48">
        <v>11</v>
      </c>
      <c r="AU48">
        <v>5.1110627231388603</v>
      </c>
      <c r="AV48">
        <v>52.067076275479003</v>
      </c>
    </row>
    <row r="49" spans="1:48" x14ac:dyDescent="0.45">
      <c r="A49">
        <v>1778</v>
      </c>
      <c r="B49" t="s">
        <v>344</v>
      </c>
      <c r="C49" t="s">
        <v>344</v>
      </c>
      <c r="D49" t="s">
        <v>1148</v>
      </c>
      <c r="E49" t="s">
        <v>338</v>
      </c>
      <c r="F49">
        <v>1</v>
      </c>
      <c r="G49">
        <v>52</v>
      </c>
      <c r="H49">
        <v>16</v>
      </c>
      <c r="I49" s="10">
        <f>((G49*7)*(G49*7))/10000</f>
        <v>13.249599999999999</v>
      </c>
      <c r="J49" s="10" t="s">
        <v>1743</v>
      </c>
      <c r="K49" s="10">
        <f>((25*0.4)+I49)+(0.5*G49)</f>
        <v>49.249600000000001</v>
      </c>
      <c r="L49" s="10">
        <f>K49-I49</f>
        <v>36</v>
      </c>
      <c r="M49" t="s">
        <v>230</v>
      </c>
      <c r="N49" t="s">
        <v>184</v>
      </c>
      <c r="O49" t="s">
        <v>45</v>
      </c>
      <c r="P49" t="s">
        <v>75</v>
      </c>
      <c r="Q49" s="6" t="s">
        <v>53</v>
      </c>
      <c r="R49" t="s">
        <v>339</v>
      </c>
      <c r="V49">
        <v>136077.44900000101</v>
      </c>
      <c r="W49">
        <v>453235.99700000102</v>
      </c>
      <c r="X49" t="s">
        <v>345</v>
      </c>
      <c r="Y49" t="s">
        <v>49</v>
      </c>
      <c r="Z49" t="s">
        <v>343</v>
      </c>
      <c r="AB49" s="1">
        <v>44775.305783032403</v>
      </c>
      <c r="AC49" t="s">
        <v>50</v>
      </c>
      <c r="AD49" s="1">
        <v>44777.330259317103</v>
      </c>
      <c r="AE49" t="s">
        <v>51</v>
      </c>
      <c r="AF49" t="s">
        <v>346</v>
      </c>
      <c r="AG49" t="s">
        <v>46</v>
      </c>
      <c r="AH49" t="s">
        <v>46</v>
      </c>
      <c r="AI49" t="s">
        <v>46</v>
      </c>
      <c r="AJ49" t="s">
        <v>46</v>
      </c>
      <c r="AK49" t="s">
        <v>53</v>
      </c>
      <c r="AL49" t="s">
        <v>53</v>
      </c>
      <c r="AM49" t="s">
        <v>53</v>
      </c>
      <c r="AN49" t="s">
        <v>1787</v>
      </c>
      <c r="AP49" t="s">
        <v>53</v>
      </c>
      <c r="AR49" t="s">
        <v>46</v>
      </c>
      <c r="AT49">
        <v>15.4</v>
      </c>
      <c r="AU49">
        <v>5.1112400036074597</v>
      </c>
      <c r="AV49">
        <v>52.0670906492062</v>
      </c>
    </row>
    <row r="50" spans="1:48" x14ac:dyDescent="0.45">
      <c r="A50">
        <v>1779</v>
      </c>
      <c r="B50" t="s">
        <v>347</v>
      </c>
      <c r="C50" t="s">
        <v>347</v>
      </c>
      <c r="D50" t="s">
        <v>1148</v>
      </c>
      <c r="E50" t="s">
        <v>338</v>
      </c>
      <c r="G50">
        <v>70</v>
      </c>
      <c r="H50">
        <v>16</v>
      </c>
      <c r="I50" s="10">
        <f>((G50*8)*(G50*8))/10000</f>
        <v>31.36</v>
      </c>
      <c r="J50" s="10"/>
      <c r="M50" t="s">
        <v>286</v>
      </c>
      <c r="N50" t="s">
        <v>184</v>
      </c>
      <c r="O50" t="s">
        <v>45</v>
      </c>
      <c r="P50" t="s">
        <v>75</v>
      </c>
      <c r="Q50" t="s">
        <v>53</v>
      </c>
      <c r="R50" t="s">
        <v>348</v>
      </c>
      <c r="S50" t="s">
        <v>349</v>
      </c>
      <c r="U50" t="s">
        <v>350</v>
      </c>
      <c r="V50">
        <v>136081.891000003</v>
      </c>
      <c r="W50">
        <v>453245.86100000102</v>
      </c>
      <c r="X50" t="s">
        <v>351</v>
      </c>
      <c r="Y50" t="s">
        <v>49</v>
      </c>
      <c r="AB50" s="1">
        <v>44775.305783032403</v>
      </c>
      <c r="AC50" t="s">
        <v>50</v>
      </c>
      <c r="AD50" s="1">
        <v>44777.330259317103</v>
      </c>
      <c r="AE50" t="s">
        <v>51</v>
      </c>
      <c r="AF50" t="s">
        <v>232</v>
      </c>
      <c r="AG50" t="s">
        <v>46</v>
      </c>
      <c r="AH50" t="s">
        <v>46</v>
      </c>
      <c r="AI50" t="s">
        <v>46</v>
      </c>
      <c r="AJ50" t="s">
        <v>46</v>
      </c>
      <c r="AK50" t="s">
        <v>53</v>
      </c>
      <c r="AL50" t="s">
        <v>53</v>
      </c>
      <c r="AM50" t="s">
        <v>53</v>
      </c>
      <c r="AP50" t="s">
        <v>53</v>
      </c>
      <c r="AR50" t="s">
        <v>46</v>
      </c>
      <c r="AT50">
        <v>18.5</v>
      </c>
      <c r="AU50">
        <v>5.1113042378915203</v>
      </c>
      <c r="AV50">
        <v>52.067179458221297</v>
      </c>
    </row>
    <row r="51" spans="1:48" x14ac:dyDescent="0.45">
      <c r="A51">
        <v>1780</v>
      </c>
      <c r="B51" t="s">
        <v>352</v>
      </c>
      <c r="C51" t="s">
        <v>352</v>
      </c>
      <c r="D51" t="s">
        <v>1148</v>
      </c>
      <c r="E51" t="s">
        <v>338</v>
      </c>
      <c r="G51">
        <v>52</v>
      </c>
      <c r="H51">
        <v>12</v>
      </c>
      <c r="I51" s="10">
        <f>((G51*8)*(G51*8))/10000</f>
        <v>17.305599999999998</v>
      </c>
      <c r="J51" s="10"/>
      <c r="M51" t="s">
        <v>286</v>
      </c>
      <c r="N51" t="s">
        <v>184</v>
      </c>
      <c r="O51" t="s">
        <v>45</v>
      </c>
      <c r="P51" t="s">
        <v>75</v>
      </c>
      <c r="Q51" t="s">
        <v>53</v>
      </c>
      <c r="R51" t="s">
        <v>353</v>
      </c>
      <c r="S51" t="s">
        <v>354</v>
      </c>
      <c r="T51" t="s">
        <v>355</v>
      </c>
      <c r="V51">
        <v>136086.96600000199</v>
      </c>
      <c r="W51">
        <v>453248.584000003</v>
      </c>
      <c r="X51" t="s">
        <v>356</v>
      </c>
      <c r="Y51" t="s">
        <v>49</v>
      </c>
      <c r="AB51" s="1">
        <v>44775.305783032403</v>
      </c>
      <c r="AC51" t="s">
        <v>50</v>
      </c>
      <c r="AD51" s="1">
        <v>44777.330259317103</v>
      </c>
      <c r="AE51" t="s">
        <v>51</v>
      </c>
      <c r="AF51" t="s">
        <v>232</v>
      </c>
      <c r="AG51" t="s">
        <v>46</v>
      </c>
      <c r="AH51" t="s">
        <v>46</v>
      </c>
      <c r="AI51" t="s">
        <v>46</v>
      </c>
      <c r="AJ51" t="s">
        <v>46</v>
      </c>
      <c r="AK51" t="s">
        <v>53</v>
      </c>
      <c r="AL51" t="s">
        <v>53</v>
      </c>
      <c r="AM51" t="s">
        <v>53</v>
      </c>
      <c r="AP51" t="s">
        <v>53</v>
      </c>
      <c r="AR51" t="s">
        <v>46</v>
      </c>
      <c r="AU51">
        <v>5.1113780993654299</v>
      </c>
      <c r="AV51">
        <v>52.067204105693101</v>
      </c>
    </row>
    <row r="52" spans="1:48" x14ac:dyDescent="0.45">
      <c r="A52">
        <v>1781</v>
      </c>
      <c r="B52" t="s">
        <v>357</v>
      </c>
      <c r="C52" t="s">
        <v>357</v>
      </c>
      <c r="D52" t="s">
        <v>1148</v>
      </c>
      <c r="E52" t="s">
        <v>338</v>
      </c>
      <c r="G52">
        <v>53</v>
      </c>
      <c r="H52">
        <v>12</v>
      </c>
      <c r="I52" s="10">
        <f>((G52*8)*(G52*8))/10000</f>
        <v>17.977599999999999</v>
      </c>
      <c r="J52" s="10"/>
      <c r="M52" t="s">
        <v>286</v>
      </c>
      <c r="N52" t="s">
        <v>184</v>
      </c>
      <c r="O52" t="s">
        <v>75</v>
      </c>
      <c r="P52" t="s">
        <v>75</v>
      </c>
      <c r="Q52" t="s">
        <v>53</v>
      </c>
      <c r="R52" t="s">
        <v>358</v>
      </c>
      <c r="S52" t="s">
        <v>354</v>
      </c>
      <c r="T52" t="s">
        <v>355</v>
      </c>
      <c r="V52">
        <v>136091.72100000101</v>
      </c>
      <c r="W52">
        <v>453247.88500000199</v>
      </c>
      <c r="X52" t="s">
        <v>359</v>
      </c>
      <c r="Y52" t="s">
        <v>49</v>
      </c>
      <c r="AB52" s="1">
        <v>44775.305783032403</v>
      </c>
      <c r="AC52" t="s">
        <v>50</v>
      </c>
      <c r="AD52" s="1">
        <v>44777.330259317103</v>
      </c>
      <c r="AE52" t="s">
        <v>51</v>
      </c>
      <c r="AF52" t="s">
        <v>232</v>
      </c>
      <c r="AG52" t="s">
        <v>46</v>
      </c>
      <c r="AH52" t="s">
        <v>46</v>
      </c>
      <c r="AI52" t="s">
        <v>46</v>
      </c>
      <c r="AJ52" t="s">
        <v>46</v>
      </c>
      <c r="AK52" t="s">
        <v>53</v>
      </c>
      <c r="AL52" t="s">
        <v>53</v>
      </c>
      <c r="AM52" t="s">
        <v>53</v>
      </c>
      <c r="AP52" t="s">
        <v>53</v>
      </c>
      <c r="AR52" t="s">
        <v>46</v>
      </c>
      <c r="AU52">
        <v>5.1114474835798998</v>
      </c>
      <c r="AV52">
        <v>52.067197985358703</v>
      </c>
    </row>
    <row r="53" spans="1:48" x14ac:dyDescent="0.45">
      <c r="A53">
        <v>1782</v>
      </c>
      <c r="B53" t="s">
        <v>360</v>
      </c>
      <c r="C53" t="s">
        <v>360</v>
      </c>
      <c r="D53" t="s">
        <v>185</v>
      </c>
      <c r="E53" t="s">
        <v>186</v>
      </c>
      <c r="F53">
        <v>1</v>
      </c>
      <c r="G53">
        <v>30</v>
      </c>
      <c r="H53">
        <v>8</v>
      </c>
      <c r="I53" s="10">
        <f>((G53*8)*(G53*8))/10000</f>
        <v>5.76</v>
      </c>
      <c r="J53" s="10" t="s">
        <v>1744</v>
      </c>
      <c r="K53" s="10">
        <f>((25*0.4)+I53)+(0.3*G53)</f>
        <v>24.759999999999998</v>
      </c>
      <c r="L53" s="10">
        <f>K53-I53</f>
        <v>19</v>
      </c>
      <c r="M53" t="s">
        <v>202</v>
      </c>
      <c r="N53" t="s">
        <v>184</v>
      </c>
      <c r="O53" t="s">
        <v>45</v>
      </c>
      <c r="P53" t="s">
        <v>75</v>
      </c>
      <c r="Q53" s="8" t="s">
        <v>53</v>
      </c>
      <c r="R53" t="s">
        <v>361</v>
      </c>
      <c r="T53" t="s">
        <v>362</v>
      </c>
      <c r="V53">
        <v>136094.123600002</v>
      </c>
      <c r="W53">
        <v>453282.34890000202</v>
      </c>
      <c r="X53" t="s">
        <v>363</v>
      </c>
      <c r="Y53" t="s">
        <v>49</v>
      </c>
      <c r="AB53" s="1">
        <v>44775.305783032403</v>
      </c>
      <c r="AC53" t="s">
        <v>50</v>
      </c>
      <c r="AD53" s="1">
        <v>44778.610965786997</v>
      </c>
      <c r="AE53" t="s">
        <v>51</v>
      </c>
      <c r="AF53" t="s">
        <v>235</v>
      </c>
      <c r="AG53" t="s">
        <v>46</v>
      </c>
      <c r="AH53" t="s">
        <v>46</v>
      </c>
      <c r="AI53" t="s">
        <v>46</v>
      </c>
      <c r="AJ53" t="s">
        <v>46</v>
      </c>
      <c r="AK53" t="s">
        <v>46</v>
      </c>
      <c r="AL53" t="s">
        <v>46</v>
      </c>
      <c r="AM53" s="8" t="s">
        <v>53</v>
      </c>
      <c r="AN53" t="s">
        <v>1786</v>
      </c>
      <c r="AP53" t="s">
        <v>46</v>
      </c>
      <c r="AQ53" t="s">
        <v>364</v>
      </c>
      <c r="AR53" t="s">
        <v>46</v>
      </c>
      <c r="AU53">
        <v>5.1114806146387197</v>
      </c>
      <c r="AV53">
        <v>52.067507827906198</v>
      </c>
    </row>
    <row r="54" spans="1:48" x14ac:dyDescent="0.45">
      <c r="A54">
        <v>1783</v>
      </c>
      <c r="B54" t="s">
        <v>365</v>
      </c>
      <c r="C54" t="s">
        <v>365</v>
      </c>
      <c r="D54" t="s">
        <v>185</v>
      </c>
      <c r="E54" t="s">
        <v>186</v>
      </c>
      <c r="F54">
        <v>2</v>
      </c>
      <c r="G54">
        <v>51</v>
      </c>
      <c r="H54">
        <v>14</v>
      </c>
      <c r="I54" s="10">
        <f>((G54*8)*(G54*8))/10000</f>
        <v>16.6464</v>
      </c>
      <c r="J54" s="10" t="s">
        <v>1744</v>
      </c>
      <c r="K54" s="10">
        <f>((25*0.22)+I54)+(0.5*G54)</f>
        <v>47.6464</v>
      </c>
      <c r="L54" s="10">
        <f>K54-I54</f>
        <v>31</v>
      </c>
      <c r="M54" t="s">
        <v>230</v>
      </c>
      <c r="N54" t="s">
        <v>184</v>
      </c>
      <c r="O54" t="s">
        <v>75</v>
      </c>
      <c r="P54" t="s">
        <v>75</v>
      </c>
      <c r="Q54" s="6" t="s">
        <v>53</v>
      </c>
      <c r="R54" t="s">
        <v>366</v>
      </c>
      <c r="T54" t="s">
        <v>362</v>
      </c>
      <c r="V54">
        <v>136085.66500000301</v>
      </c>
      <c r="W54">
        <v>453274.901000001</v>
      </c>
      <c r="X54" t="s">
        <v>367</v>
      </c>
      <c r="Y54" t="s">
        <v>49</v>
      </c>
      <c r="Z54" t="s">
        <v>368</v>
      </c>
      <c r="AB54" s="1">
        <v>44775.305783032403</v>
      </c>
      <c r="AC54" t="s">
        <v>50</v>
      </c>
      <c r="AD54" s="1">
        <v>44777.330259317103</v>
      </c>
      <c r="AE54" t="s">
        <v>51</v>
      </c>
      <c r="AF54" t="s">
        <v>346</v>
      </c>
      <c r="AG54" t="s">
        <v>46</v>
      </c>
      <c r="AH54" t="s">
        <v>46</v>
      </c>
      <c r="AI54" t="s">
        <v>46</v>
      </c>
      <c r="AJ54" t="s">
        <v>46</v>
      </c>
      <c r="AK54" t="s">
        <v>46</v>
      </c>
      <c r="AL54" t="s">
        <v>46</v>
      </c>
      <c r="AM54" t="s">
        <v>53</v>
      </c>
      <c r="AN54" t="s">
        <v>1786</v>
      </c>
      <c r="AP54" t="s">
        <v>46</v>
      </c>
      <c r="AQ54" t="s">
        <v>369</v>
      </c>
      <c r="AR54" t="s">
        <v>46</v>
      </c>
      <c r="AU54">
        <v>5.1113576685406699</v>
      </c>
      <c r="AV54">
        <v>52.067440597756303</v>
      </c>
    </row>
    <row r="55" spans="1:48" x14ac:dyDescent="0.45">
      <c r="A55">
        <v>1784</v>
      </c>
      <c r="B55" t="s">
        <v>370</v>
      </c>
      <c r="C55" t="s">
        <v>370</v>
      </c>
      <c r="D55" t="s">
        <v>1148</v>
      </c>
      <c r="E55" t="s">
        <v>338</v>
      </c>
      <c r="G55">
        <v>67</v>
      </c>
      <c r="H55">
        <v>16</v>
      </c>
      <c r="I55" s="10">
        <f>((G55*8)*(G55*8))/10000</f>
        <v>28.729600000000001</v>
      </c>
      <c r="J55" s="10"/>
      <c r="M55" t="s">
        <v>286</v>
      </c>
      <c r="N55" t="s">
        <v>184</v>
      </c>
      <c r="O55" t="s">
        <v>45</v>
      </c>
      <c r="P55" t="s">
        <v>45</v>
      </c>
      <c r="Q55" t="s">
        <v>53</v>
      </c>
      <c r="R55" t="s">
        <v>371</v>
      </c>
      <c r="S55" t="s">
        <v>354</v>
      </c>
      <c r="T55" t="s">
        <v>355</v>
      </c>
      <c r="V55">
        <v>136095.49500000101</v>
      </c>
      <c r="W55">
        <v>453251.411000002</v>
      </c>
      <c r="X55" t="s">
        <v>372</v>
      </c>
      <c r="Y55" t="s">
        <v>49</v>
      </c>
      <c r="AB55" s="1">
        <v>44775.305783032403</v>
      </c>
      <c r="AC55" t="s">
        <v>50</v>
      </c>
      <c r="AD55" s="1">
        <v>44777.330259317103</v>
      </c>
      <c r="AE55" t="s">
        <v>51</v>
      </c>
      <c r="AF55" t="s">
        <v>232</v>
      </c>
      <c r="AG55" t="s">
        <v>46</v>
      </c>
      <c r="AH55" t="s">
        <v>46</v>
      </c>
      <c r="AI55" t="s">
        <v>46</v>
      </c>
      <c r="AJ55" t="s">
        <v>46</v>
      </c>
      <c r="AK55" t="s">
        <v>53</v>
      </c>
      <c r="AL55" t="s">
        <v>53</v>
      </c>
      <c r="AM55" t="s">
        <v>53</v>
      </c>
      <c r="AP55" t="s">
        <v>53</v>
      </c>
      <c r="AR55" t="s">
        <v>46</v>
      </c>
      <c r="AU55">
        <v>5.1115023273090099</v>
      </c>
      <c r="AV55">
        <v>52.067229805703398</v>
      </c>
    </row>
    <row r="56" spans="1:48" x14ac:dyDescent="0.45">
      <c r="A56">
        <v>1785</v>
      </c>
      <c r="B56" t="s">
        <v>373</v>
      </c>
      <c r="C56" t="s">
        <v>373</v>
      </c>
      <c r="D56" t="s">
        <v>1148</v>
      </c>
      <c r="E56" t="s">
        <v>338</v>
      </c>
      <c r="G56">
        <v>65</v>
      </c>
      <c r="H56">
        <v>16</v>
      </c>
      <c r="I56" s="10">
        <f>((G56*8)*(G56*8))/10000</f>
        <v>27.04</v>
      </c>
      <c r="J56" s="10"/>
      <c r="M56" t="s">
        <v>286</v>
      </c>
      <c r="N56" t="s">
        <v>184</v>
      </c>
      <c r="O56" t="s">
        <v>45</v>
      </c>
      <c r="P56" t="s">
        <v>75</v>
      </c>
      <c r="Q56" t="s">
        <v>53</v>
      </c>
      <c r="R56" t="s">
        <v>353</v>
      </c>
      <c r="S56" t="s">
        <v>354</v>
      </c>
      <c r="T56" t="s">
        <v>355</v>
      </c>
      <c r="V56">
        <v>136091.05499999999</v>
      </c>
      <c r="W56">
        <v>453256.02100000199</v>
      </c>
      <c r="X56" t="s">
        <v>374</v>
      </c>
      <c r="Y56" t="s">
        <v>49</v>
      </c>
      <c r="AB56" s="1">
        <v>44775.305783032403</v>
      </c>
      <c r="AC56" t="s">
        <v>50</v>
      </c>
      <c r="AD56" s="1">
        <v>44777.330259317103</v>
      </c>
      <c r="AE56" t="s">
        <v>51</v>
      </c>
      <c r="AF56" t="s">
        <v>232</v>
      </c>
      <c r="AG56" t="s">
        <v>46</v>
      </c>
      <c r="AH56" t="s">
        <v>46</v>
      </c>
      <c r="AI56" t="s">
        <v>46</v>
      </c>
      <c r="AJ56" t="s">
        <v>46</v>
      </c>
      <c r="AK56" t="s">
        <v>53</v>
      </c>
      <c r="AL56" t="s">
        <v>53</v>
      </c>
      <c r="AM56" t="s">
        <v>53</v>
      </c>
      <c r="AP56" t="s">
        <v>53</v>
      </c>
      <c r="AR56" t="s">
        <v>46</v>
      </c>
      <c r="AU56">
        <v>5.1114373203958801</v>
      </c>
      <c r="AV56">
        <v>52.067271088778199</v>
      </c>
    </row>
    <row r="57" spans="1:48" x14ac:dyDescent="0.45">
      <c r="A57">
        <v>1786</v>
      </c>
      <c r="B57" t="s">
        <v>375</v>
      </c>
      <c r="C57" t="s">
        <v>375</v>
      </c>
      <c r="D57" t="s">
        <v>1148</v>
      </c>
      <c r="E57" t="s">
        <v>338</v>
      </c>
      <c r="G57">
        <v>71</v>
      </c>
      <c r="H57">
        <v>16</v>
      </c>
      <c r="I57" s="10">
        <f>((G57*8)*(G57*8))/10000</f>
        <v>32.2624</v>
      </c>
      <c r="J57" s="10"/>
      <c r="M57" t="s">
        <v>286</v>
      </c>
      <c r="N57" t="s">
        <v>184</v>
      </c>
      <c r="O57" t="s">
        <v>45</v>
      </c>
      <c r="P57" t="s">
        <v>45</v>
      </c>
      <c r="Q57" t="s">
        <v>53</v>
      </c>
      <c r="R57" t="s">
        <v>376</v>
      </c>
      <c r="S57" t="s">
        <v>349</v>
      </c>
      <c r="U57" t="s">
        <v>377</v>
      </c>
      <c r="V57">
        <v>136077.92500000101</v>
      </c>
      <c r="W57">
        <v>453250.72100000101</v>
      </c>
      <c r="X57" t="s">
        <v>378</v>
      </c>
      <c r="Y57" t="s">
        <v>49</v>
      </c>
      <c r="AB57" s="1">
        <v>44775.305783032403</v>
      </c>
      <c r="AC57" t="s">
        <v>50</v>
      </c>
      <c r="AD57" s="1">
        <v>44777.330259317103</v>
      </c>
      <c r="AE57" t="s">
        <v>51</v>
      </c>
      <c r="AF57" t="s">
        <v>232</v>
      </c>
      <c r="AG57" t="s">
        <v>46</v>
      </c>
      <c r="AH57" t="s">
        <v>46</v>
      </c>
      <c r="AI57" t="s">
        <v>46</v>
      </c>
      <c r="AJ57" t="s">
        <v>46</v>
      </c>
      <c r="AK57" t="s">
        <v>53</v>
      </c>
      <c r="AL57" t="s">
        <v>53</v>
      </c>
      <c r="AM57" t="s">
        <v>53</v>
      </c>
      <c r="AP57" t="s">
        <v>53</v>
      </c>
      <c r="AR57" t="s">
        <v>46</v>
      </c>
      <c r="AU57">
        <v>5.1112461296972</v>
      </c>
      <c r="AV57">
        <v>52.067223004364699</v>
      </c>
    </row>
    <row r="58" spans="1:48" x14ac:dyDescent="0.45">
      <c r="A58">
        <v>1787</v>
      </c>
      <c r="B58" t="s">
        <v>379</v>
      </c>
      <c r="C58" t="s">
        <v>379</v>
      </c>
      <c r="D58" t="s">
        <v>185</v>
      </c>
      <c r="E58" t="s">
        <v>186</v>
      </c>
      <c r="F58">
        <v>1</v>
      </c>
      <c r="G58">
        <v>24</v>
      </c>
      <c r="H58">
        <v>8</v>
      </c>
      <c r="I58" s="10">
        <f>((G58*8)*(G58*8))/10000</f>
        <v>3.6863999999999999</v>
      </c>
      <c r="J58" s="10" t="s">
        <v>1744</v>
      </c>
      <c r="K58" s="10">
        <f>((25*0.4)+I58)+(0.2*G58)</f>
        <v>18.4864</v>
      </c>
      <c r="L58" s="10">
        <f>K58-I58</f>
        <v>14.8</v>
      </c>
      <c r="M58" t="s">
        <v>202</v>
      </c>
      <c r="N58" t="s">
        <v>184</v>
      </c>
      <c r="O58" t="s">
        <v>75</v>
      </c>
      <c r="P58" t="s">
        <v>75</v>
      </c>
      <c r="Q58" s="8" t="s">
        <v>53</v>
      </c>
      <c r="R58" t="s">
        <v>380</v>
      </c>
      <c r="S58" t="s">
        <v>258</v>
      </c>
      <c r="T58" t="s">
        <v>362</v>
      </c>
      <c r="U58" t="s">
        <v>234</v>
      </c>
      <c r="V58">
        <v>136081.970700003</v>
      </c>
      <c r="W58">
        <v>453278.53680000099</v>
      </c>
      <c r="X58" t="s">
        <v>381</v>
      </c>
      <c r="Y58" t="s">
        <v>49</v>
      </c>
      <c r="AB58" s="1">
        <v>44775.305783032403</v>
      </c>
      <c r="AC58" t="s">
        <v>50</v>
      </c>
      <c r="AD58" s="1">
        <v>44778.6105113542</v>
      </c>
      <c r="AE58" t="s">
        <v>51</v>
      </c>
      <c r="AF58" t="s">
        <v>207</v>
      </c>
      <c r="AG58" t="s">
        <v>46</v>
      </c>
      <c r="AH58" t="s">
        <v>46</v>
      </c>
      <c r="AI58" t="s">
        <v>46</v>
      </c>
      <c r="AJ58" t="s">
        <v>46</v>
      </c>
      <c r="AK58" t="s">
        <v>46</v>
      </c>
      <c r="AL58" t="s">
        <v>46</v>
      </c>
      <c r="AM58" s="8" t="s">
        <v>53</v>
      </c>
      <c r="AN58" t="s">
        <v>1786</v>
      </c>
      <c r="AP58" t="s">
        <v>46</v>
      </c>
      <c r="AQ58" t="s">
        <v>382</v>
      </c>
      <c r="AR58" t="s">
        <v>46</v>
      </c>
      <c r="AT58">
        <v>9.1</v>
      </c>
      <c r="AU58">
        <v>5.1113035902855399</v>
      </c>
      <c r="AV58">
        <v>52.067473150123902</v>
      </c>
    </row>
    <row r="59" spans="1:48" x14ac:dyDescent="0.45">
      <c r="A59">
        <v>1788</v>
      </c>
      <c r="B59" t="s">
        <v>383</v>
      </c>
      <c r="C59" t="s">
        <v>383</v>
      </c>
      <c r="D59" t="s">
        <v>384</v>
      </c>
      <c r="E59" t="s">
        <v>86</v>
      </c>
      <c r="G59">
        <v>70</v>
      </c>
      <c r="H59">
        <v>16</v>
      </c>
      <c r="I59" s="10">
        <f>((G59*8)*(G59*8))/10000</f>
        <v>31.36</v>
      </c>
      <c r="J59" s="10"/>
      <c r="M59" t="s">
        <v>286</v>
      </c>
      <c r="N59" t="s">
        <v>184</v>
      </c>
      <c r="O59" t="s">
        <v>75</v>
      </c>
      <c r="P59" t="s">
        <v>75</v>
      </c>
      <c r="Q59" t="s">
        <v>53</v>
      </c>
      <c r="R59" t="s">
        <v>181</v>
      </c>
      <c r="S59" t="s">
        <v>385</v>
      </c>
      <c r="V59">
        <v>136056.82600000099</v>
      </c>
      <c r="W59">
        <v>453256.74300000101</v>
      </c>
      <c r="X59" t="s">
        <v>386</v>
      </c>
      <c r="Y59" t="s">
        <v>49</v>
      </c>
      <c r="AB59" s="1">
        <v>44775.305783032403</v>
      </c>
      <c r="AC59" t="s">
        <v>50</v>
      </c>
      <c r="AD59" s="1">
        <v>44777.330259317103</v>
      </c>
      <c r="AE59" t="s">
        <v>51</v>
      </c>
      <c r="AF59" t="s">
        <v>346</v>
      </c>
      <c r="AG59" t="s">
        <v>46</v>
      </c>
      <c r="AH59" t="s">
        <v>46</v>
      </c>
      <c r="AI59" t="s">
        <v>46</v>
      </c>
      <c r="AJ59" t="s">
        <v>46</v>
      </c>
      <c r="AK59" t="s">
        <v>53</v>
      </c>
      <c r="AL59" t="s">
        <v>46</v>
      </c>
      <c r="AM59" t="s">
        <v>53</v>
      </c>
      <c r="AP59" t="s">
        <v>46</v>
      </c>
      <c r="AQ59" t="s">
        <v>387</v>
      </c>
      <c r="AR59" t="s">
        <v>46</v>
      </c>
      <c r="AT59">
        <v>16.7</v>
      </c>
      <c r="AU59">
        <v>5.1109380939841502</v>
      </c>
      <c r="AV59">
        <v>52.067276409118797</v>
      </c>
    </row>
    <row r="60" spans="1:48" x14ac:dyDescent="0.45">
      <c r="A60">
        <v>1789</v>
      </c>
      <c r="B60" t="s">
        <v>388</v>
      </c>
      <c r="C60" t="s">
        <v>388</v>
      </c>
      <c r="D60" t="s">
        <v>384</v>
      </c>
      <c r="E60" t="s">
        <v>86</v>
      </c>
      <c r="G60">
        <v>96</v>
      </c>
      <c r="H60">
        <v>24</v>
      </c>
      <c r="I60" s="10">
        <f>((G60*8)*(G60*8))/10000</f>
        <v>58.982399999999998</v>
      </c>
      <c r="J60" s="10"/>
      <c r="M60" t="s">
        <v>389</v>
      </c>
      <c r="N60" t="s">
        <v>184</v>
      </c>
      <c r="O60" t="s">
        <v>75</v>
      </c>
      <c r="P60" t="s">
        <v>75</v>
      </c>
      <c r="Q60" t="s">
        <v>53</v>
      </c>
      <c r="R60" t="s">
        <v>181</v>
      </c>
      <c r="S60" t="s">
        <v>385</v>
      </c>
      <c r="V60">
        <v>136044.54100000099</v>
      </c>
      <c r="W60">
        <v>453248.37699999998</v>
      </c>
      <c r="X60" t="s">
        <v>390</v>
      </c>
      <c r="Y60" t="s">
        <v>49</v>
      </c>
      <c r="AB60" s="1">
        <v>44775.305783032403</v>
      </c>
      <c r="AC60" t="s">
        <v>50</v>
      </c>
      <c r="AD60" s="1">
        <v>44777.330259317103</v>
      </c>
      <c r="AE60" t="s">
        <v>51</v>
      </c>
      <c r="AF60" t="s">
        <v>232</v>
      </c>
      <c r="AG60" t="s">
        <v>46</v>
      </c>
      <c r="AH60" t="s">
        <v>46</v>
      </c>
      <c r="AI60" t="s">
        <v>46</v>
      </c>
      <c r="AJ60" t="s">
        <v>46</v>
      </c>
      <c r="AK60" t="s">
        <v>53</v>
      </c>
      <c r="AL60" t="s">
        <v>46</v>
      </c>
      <c r="AM60" t="s">
        <v>53</v>
      </c>
      <c r="AP60" t="s">
        <v>53</v>
      </c>
      <c r="AR60" t="s">
        <v>46</v>
      </c>
      <c r="AT60">
        <v>20.3</v>
      </c>
      <c r="AU60">
        <v>5.1107593971997796</v>
      </c>
      <c r="AV60">
        <v>52.067200795676698</v>
      </c>
    </row>
    <row r="61" spans="1:48" x14ac:dyDescent="0.45">
      <c r="A61">
        <v>1790</v>
      </c>
      <c r="B61" t="s">
        <v>391</v>
      </c>
      <c r="C61" t="s">
        <v>391</v>
      </c>
      <c r="D61" t="s">
        <v>384</v>
      </c>
      <c r="E61" t="s">
        <v>86</v>
      </c>
      <c r="G61">
        <v>75</v>
      </c>
      <c r="H61">
        <v>20</v>
      </c>
      <c r="I61" s="10">
        <f>((G61*8)*(G61*8))/10000</f>
        <v>36</v>
      </c>
      <c r="J61" s="10"/>
      <c r="M61" t="s">
        <v>286</v>
      </c>
      <c r="N61" t="s">
        <v>184</v>
      </c>
      <c r="O61" t="s">
        <v>75</v>
      </c>
      <c r="P61" t="s">
        <v>75</v>
      </c>
      <c r="Q61" t="s">
        <v>53</v>
      </c>
      <c r="R61" t="s">
        <v>181</v>
      </c>
      <c r="S61" t="s">
        <v>385</v>
      </c>
      <c r="V61">
        <v>136032.44099999999</v>
      </c>
      <c r="W61">
        <v>453246.58800000302</v>
      </c>
      <c r="X61" t="s">
        <v>392</v>
      </c>
      <c r="Y61" t="s">
        <v>49</v>
      </c>
      <c r="AB61" s="1">
        <v>44775.305783032403</v>
      </c>
      <c r="AC61" t="s">
        <v>50</v>
      </c>
      <c r="AD61" s="1">
        <v>44777.330259317103</v>
      </c>
      <c r="AE61" t="s">
        <v>51</v>
      </c>
      <c r="AF61" t="s">
        <v>346</v>
      </c>
      <c r="AG61" t="s">
        <v>46</v>
      </c>
      <c r="AH61" t="s">
        <v>46</v>
      </c>
      <c r="AI61" t="s">
        <v>46</v>
      </c>
      <c r="AJ61" t="s">
        <v>46</v>
      </c>
      <c r="AK61" t="s">
        <v>53</v>
      </c>
      <c r="AL61" t="s">
        <v>46</v>
      </c>
      <c r="AM61" t="s">
        <v>53</v>
      </c>
      <c r="AP61" t="s">
        <v>53</v>
      </c>
      <c r="AR61" t="s">
        <v>46</v>
      </c>
      <c r="AT61">
        <v>17.399999999999999</v>
      </c>
      <c r="AU61">
        <v>5.1105830337461402</v>
      </c>
      <c r="AV61">
        <v>52.067184302186803</v>
      </c>
    </row>
    <row r="62" spans="1:48" x14ac:dyDescent="0.45">
      <c r="A62">
        <v>1791</v>
      </c>
      <c r="B62" t="s">
        <v>393</v>
      </c>
      <c r="C62" t="s">
        <v>393</v>
      </c>
      <c r="D62" t="s">
        <v>384</v>
      </c>
      <c r="E62" t="s">
        <v>86</v>
      </c>
      <c r="G62">
        <v>65</v>
      </c>
      <c r="H62">
        <v>20</v>
      </c>
      <c r="I62" s="10">
        <f>((G62*8)*(G62*8))/10000</f>
        <v>27.04</v>
      </c>
      <c r="J62" s="10"/>
      <c r="M62" t="s">
        <v>286</v>
      </c>
      <c r="N62" t="s">
        <v>184</v>
      </c>
      <c r="O62" t="s">
        <v>75</v>
      </c>
      <c r="P62" t="s">
        <v>75</v>
      </c>
      <c r="Q62" t="s">
        <v>53</v>
      </c>
      <c r="R62" t="s">
        <v>181</v>
      </c>
      <c r="S62" t="s">
        <v>385</v>
      </c>
      <c r="V62">
        <v>136020.41200000001</v>
      </c>
      <c r="W62">
        <v>453244.88200000301</v>
      </c>
      <c r="X62" t="s">
        <v>394</v>
      </c>
      <c r="Y62" t="s">
        <v>49</v>
      </c>
      <c r="AB62" s="1">
        <v>44775.305783032403</v>
      </c>
      <c r="AC62" t="s">
        <v>50</v>
      </c>
      <c r="AD62" s="1">
        <v>44777.330259317103</v>
      </c>
      <c r="AE62" t="s">
        <v>51</v>
      </c>
      <c r="AF62" t="s">
        <v>346</v>
      </c>
      <c r="AG62" t="s">
        <v>46</v>
      </c>
      <c r="AH62" t="s">
        <v>46</v>
      </c>
      <c r="AI62" t="s">
        <v>46</v>
      </c>
      <c r="AJ62" t="s">
        <v>46</v>
      </c>
      <c r="AK62" t="s">
        <v>53</v>
      </c>
      <c r="AL62" t="s">
        <v>46</v>
      </c>
      <c r="AM62" t="s">
        <v>53</v>
      </c>
      <c r="AP62" t="s">
        <v>53</v>
      </c>
      <c r="AR62" t="s">
        <v>46</v>
      </c>
      <c r="AU62">
        <v>5.1104077012528499</v>
      </c>
      <c r="AV62">
        <v>52.067168556866299</v>
      </c>
    </row>
    <row r="63" spans="1:48" x14ac:dyDescent="0.45">
      <c r="A63">
        <v>1792</v>
      </c>
      <c r="B63" t="s">
        <v>395</v>
      </c>
      <c r="C63" t="s">
        <v>395</v>
      </c>
      <c r="D63" t="s">
        <v>384</v>
      </c>
      <c r="E63" t="s">
        <v>86</v>
      </c>
      <c r="G63">
        <v>78</v>
      </c>
      <c r="H63">
        <v>20</v>
      </c>
      <c r="I63" s="10">
        <f>((G63*8)*(G63*8))/10000</f>
        <v>38.937600000000003</v>
      </c>
      <c r="J63" s="10"/>
      <c r="M63" t="s">
        <v>286</v>
      </c>
      <c r="N63" t="s">
        <v>184</v>
      </c>
      <c r="O63" t="s">
        <v>75</v>
      </c>
      <c r="P63" t="s">
        <v>75</v>
      </c>
      <c r="Q63" t="s">
        <v>53</v>
      </c>
      <c r="R63" t="s">
        <v>181</v>
      </c>
      <c r="S63" t="s">
        <v>396</v>
      </c>
      <c r="T63" t="s">
        <v>397</v>
      </c>
      <c r="V63">
        <v>135995.025000002</v>
      </c>
      <c r="W63">
        <v>453241.06700000202</v>
      </c>
      <c r="X63" t="s">
        <v>398</v>
      </c>
      <c r="Y63" t="s">
        <v>49</v>
      </c>
      <c r="Z63" t="s">
        <v>399</v>
      </c>
      <c r="AB63" s="1">
        <v>44775.305783032403</v>
      </c>
      <c r="AC63" t="s">
        <v>50</v>
      </c>
      <c r="AD63" s="1">
        <v>44777.330259317103</v>
      </c>
      <c r="AE63" t="s">
        <v>51</v>
      </c>
      <c r="AF63" t="s">
        <v>346</v>
      </c>
      <c r="AG63" t="s">
        <v>46</v>
      </c>
      <c r="AH63" t="s">
        <v>46</v>
      </c>
      <c r="AI63" t="s">
        <v>46</v>
      </c>
      <c r="AJ63" t="s">
        <v>46</v>
      </c>
      <c r="AK63" t="s">
        <v>53</v>
      </c>
      <c r="AL63" t="s">
        <v>46</v>
      </c>
      <c r="AM63" t="s">
        <v>53</v>
      </c>
      <c r="AP63" t="s">
        <v>53</v>
      </c>
      <c r="AR63" t="s">
        <v>46</v>
      </c>
      <c r="AU63">
        <v>5.1100376773497302</v>
      </c>
      <c r="AV63">
        <v>52.067133397714798</v>
      </c>
    </row>
    <row r="64" spans="1:48" x14ac:dyDescent="0.45">
      <c r="A64">
        <v>1793</v>
      </c>
      <c r="B64" t="s">
        <v>400</v>
      </c>
      <c r="C64" t="s">
        <v>400</v>
      </c>
      <c r="D64" t="s">
        <v>384</v>
      </c>
      <c r="E64" t="s">
        <v>86</v>
      </c>
      <c r="G64">
        <v>84</v>
      </c>
      <c r="H64">
        <v>24</v>
      </c>
      <c r="I64" s="10">
        <f>((G64*8)*(G64*8))/10000</f>
        <v>45.1584</v>
      </c>
      <c r="J64" s="10"/>
      <c r="M64" t="s">
        <v>286</v>
      </c>
      <c r="N64" t="s">
        <v>184</v>
      </c>
      <c r="O64" t="s">
        <v>75</v>
      </c>
      <c r="P64" t="s">
        <v>75</v>
      </c>
      <c r="Q64" t="s">
        <v>53</v>
      </c>
      <c r="R64" t="s">
        <v>401</v>
      </c>
      <c r="S64" t="s">
        <v>385</v>
      </c>
      <c r="V64">
        <v>135981.158</v>
      </c>
      <c r="W64">
        <v>453239.014000002</v>
      </c>
      <c r="X64" t="s">
        <v>402</v>
      </c>
      <c r="Y64" t="s">
        <v>49</v>
      </c>
      <c r="Z64" t="s">
        <v>403</v>
      </c>
      <c r="AB64" s="1">
        <v>44775.305783032403</v>
      </c>
      <c r="AC64" t="s">
        <v>50</v>
      </c>
      <c r="AD64" s="1">
        <v>44777.330259317103</v>
      </c>
      <c r="AE64" t="s">
        <v>51</v>
      </c>
      <c r="AF64" t="s">
        <v>232</v>
      </c>
      <c r="AG64" t="s">
        <v>46</v>
      </c>
      <c r="AH64" t="s">
        <v>46</v>
      </c>
      <c r="AI64" t="s">
        <v>46</v>
      </c>
      <c r="AJ64" t="s">
        <v>46</v>
      </c>
      <c r="AK64" t="s">
        <v>53</v>
      </c>
      <c r="AL64" t="s">
        <v>46</v>
      </c>
      <c r="AM64" t="s">
        <v>53</v>
      </c>
      <c r="AP64" t="s">
        <v>53</v>
      </c>
      <c r="AR64" t="s">
        <v>46</v>
      </c>
      <c r="AT64">
        <v>16.399999999999999</v>
      </c>
      <c r="AU64">
        <v>5.10983555977724</v>
      </c>
      <c r="AV64">
        <v>52.067114469681201</v>
      </c>
    </row>
    <row r="65" spans="1:48" x14ac:dyDescent="0.45">
      <c r="A65">
        <v>1794</v>
      </c>
      <c r="B65" t="s">
        <v>404</v>
      </c>
      <c r="C65" t="s">
        <v>404</v>
      </c>
      <c r="D65" t="s">
        <v>384</v>
      </c>
      <c r="E65" t="s">
        <v>86</v>
      </c>
      <c r="G65">
        <v>70</v>
      </c>
      <c r="H65">
        <v>18</v>
      </c>
      <c r="I65" s="10">
        <f>((G65*8)*(G65*8))/10000</f>
        <v>31.36</v>
      </c>
      <c r="J65" s="10"/>
      <c r="M65" t="s">
        <v>286</v>
      </c>
      <c r="N65" t="s">
        <v>184</v>
      </c>
      <c r="O65" t="s">
        <v>68</v>
      </c>
      <c r="P65" t="s">
        <v>75</v>
      </c>
      <c r="Q65" t="s">
        <v>53</v>
      </c>
      <c r="R65" t="s">
        <v>231</v>
      </c>
      <c r="S65" t="s">
        <v>405</v>
      </c>
      <c r="T65" t="s">
        <v>397</v>
      </c>
      <c r="V65">
        <v>135952.30200000099</v>
      </c>
      <c r="W65">
        <v>453234.764000002</v>
      </c>
      <c r="X65" t="s">
        <v>406</v>
      </c>
      <c r="Y65" t="s">
        <v>49</v>
      </c>
      <c r="AB65" s="1">
        <v>44775.305783032403</v>
      </c>
      <c r="AC65" t="s">
        <v>50</v>
      </c>
      <c r="AD65" s="1">
        <v>44777.354080879602</v>
      </c>
      <c r="AE65" t="s">
        <v>51</v>
      </c>
      <c r="AF65" t="s">
        <v>346</v>
      </c>
      <c r="AG65" t="s">
        <v>46</v>
      </c>
      <c r="AH65" t="s">
        <v>53</v>
      </c>
      <c r="AI65" t="s">
        <v>46</v>
      </c>
      <c r="AJ65" t="s">
        <v>46</v>
      </c>
      <c r="AK65" t="s">
        <v>53</v>
      </c>
      <c r="AL65" t="s">
        <v>46</v>
      </c>
      <c r="AM65" t="s">
        <v>53</v>
      </c>
      <c r="AP65" t="s">
        <v>53</v>
      </c>
      <c r="AR65" t="s">
        <v>46</v>
      </c>
      <c r="AT65">
        <v>15.8</v>
      </c>
      <c r="AU65">
        <v>5.1094149703100102</v>
      </c>
      <c r="AV65">
        <v>52.067075279742902</v>
      </c>
    </row>
    <row r="66" spans="1:48" x14ac:dyDescent="0.45">
      <c r="A66">
        <v>1795</v>
      </c>
      <c r="B66" t="s">
        <v>407</v>
      </c>
      <c r="C66" t="s">
        <v>407</v>
      </c>
      <c r="D66" t="s">
        <v>384</v>
      </c>
      <c r="E66" t="s">
        <v>86</v>
      </c>
      <c r="G66">
        <v>63</v>
      </c>
      <c r="H66">
        <v>20</v>
      </c>
      <c r="I66" s="10">
        <f>((G66*8)*(G66*8))/10000</f>
        <v>25.401599999999998</v>
      </c>
      <c r="J66" s="10"/>
      <c r="M66" t="s">
        <v>286</v>
      </c>
      <c r="N66" t="s">
        <v>184</v>
      </c>
      <c r="O66" t="s">
        <v>68</v>
      </c>
      <c r="P66" t="s">
        <v>75</v>
      </c>
      <c r="Q66" t="s">
        <v>53</v>
      </c>
      <c r="R66" t="s">
        <v>231</v>
      </c>
      <c r="S66" t="s">
        <v>408</v>
      </c>
      <c r="T66" t="s">
        <v>397</v>
      </c>
      <c r="V66">
        <v>135936.46400000199</v>
      </c>
      <c r="W66">
        <v>453232.17900000099</v>
      </c>
      <c r="X66" t="s">
        <v>409</v>
      </c>
      <c r="Y66" t="s">
        <v>49</v>
      </c>
      <c r="AB66" s="1">
        <v>44775.305783032403</v>
      </c>
      <c r="AC66" t="s">
        <v>50</v>
      </c>
      <c r="AD66" s="1">
        <v>44777.354080879602</v>
      </c>
      <c r="AE66" t="s">
        <v>51</v>
      </c>
      <c r="AF66" t="s">
        <v>235</v>
      </c>
      <c r="AG66" t="s">
        <v>46</v>
      </c>
      <c r="AH66" t="s">
        <v>53</v>
      </c>
      <c r="AI66" t="s">
        <v>46</v>
      </c>
      <c r="AJ66" t="s">
        <v>46</v>
      </c>
      <c r="AK66" t="s">
        <v>53</v>
      </c>
      <c r="AL66" t="s">
        <v>46</v>
      </c>
      <c r="AM66" t="s">
        <v>53</v>
      </c>
      <c r="AP66" t="s">
        <v>53</v>
      </c>
      <c r="AR66" t="s">
        <v>46</v>
      </c>
      <c r="AT66">
        <v>15.1</v>
      </c>
      <c r="AU66">
        <v>5.1091841385765404</v>
      </c>
      <c r="AV66">
        <v>52.067051501242403</v>
      </c>
    </row>
    <row r="67" spans="1:48" x14ac:dyDescent="0.45">
      <c r="A67">
        <v>1796</v>
      </c>
      <c r="B67" t="s">
        <v>410</v>
      </c>
      <c r="C67" t="s">
        <v>410</v>
      </c>
      <c r="D67" t="s">
        <v>384</v>
      </c>
      <c r="E67" t="s">
        <v>86</v>
      </c>
      <c r="G67">
        <v>62</v>
      </c>
      <c r="H67">
        <v>16</v>
      </c>
      <c r="I67" s="10">
        <f>((G67*8)*(G67*8))/10000</f>
        <v>24.601600000000001</v>
      </c>
      <c r="J67" s="10"/>
      <c r="M67" t="s">
        <v>286</v>
      </c>
      <c r="N67" t="s">
        <v>184</v>
      </c>
      <c r="O67" t="s">
        <v>68</v>
      </c>
      <c r="P67" t="s">
        <v>75</v>
      </c>
      <c r="Q67" t="s">
        <v>53</v>
      </c>
      <c r="R67" t="s">
        <v>231</v>
      </c>
      <c r="S67" t="s">
        <v>411</v>
      </c>
      <c r="T67" t="s">
        <v>397</v>
      </c>
      <c r="U67" t="s">
        <v>181</v>
      </c>
      <c r="V67">
        <v>135923.74100000001</v>
      </c>
      <c r="W67">
        <v>453230.29900000198</v>
      </c>
      <c r="X67" t="s">
        <v>412</v>
      </c>
      <c r="Y67" t="s">
        <v>49</v>
      </c>
      <c r="AB67" s="1">
        <v>44775.305783032403</v>
      </c>
      <c r="AC67" t="s">
        <v>50</v>
      </c>
      <c r="AD67" s="1">
        <v>44777.354080879602</v>
      </c>
      <c r="AE67" t="s">
        <v>51</v>
      </c>
      <c r="AF67" t="s">
        <v>235</v>
      </c>
      <c r="AG67" t="s">
        <v>46</v>
      </c>
      <c r="AH67" t="s">
        <v>53</v>
      </c>
      <c r="AI67" t="s">
        <v>46</v>
      </c>
      <c r="AJ67" t="s">
        <v>46</v>
      </c>
      <c r="AK67" t="s">
        <v>53</v>
      </c>
      <c r="AL67" t="s">
        <v>46</v>
      </c>
      <c r="AM67" t="s">
        <v>53</v>
      </c>
      <c r="AP67" t="s">
        <v>53</v>
      </c>
      <c r="AR67" t="s">
        <v>46</v>
      </c>
      <c r="AT67">
        <v>14.9</v>
      </c>
      <c r="AU67">
        <v>5.1089986957668003</v>
      </c>
      <c r="AV67">
        <v>52.067034166044202</v>
      </c>
    </row>
    <row r="68" spans="1:48" x14ac:dyDescent="0.45">
      <c r="A68">
        <v>1797</v>
      </c>
      <c r="B68" t="s">
        <v>413</v>
      </c>
      <c r="C68" t="s">
        <v>413</v>
      </c>
      <c r="D68" t="s">
        <v>384</v>
      </c>
      <c r="E68" t="s">
        <v>86</v>
      </c>
      <c r="G68">
        <v>75</v>
      </c>
      <c r="H68">
        <v>20</v>
      </c>
      <c r="I68" s="10">
        <f>((G68*8)*(G68*8))/10000</f>
        <v>36</v>
      </c>
      <c r="J68" s="10"/>
      <c r="M68" t="s">
        <v>286</v>
      </c>
      <c r="N68" t="s">
        <v>184</v>
      </c>
      <c r="O68" t="s">
        <v>75</v>
      </c>
      <c r="P68" t="s">
        <v>75</v>
      </c>
      <c r="Q68" t="s">
        <v>53</v>
      </c>
      <c r="R68" t="s">
        <v>401</v>
      </c>
      <c r="S68" t="s">
        <v>385</v>
      </c>
      <c r="V68">
        <v>135910.47200000301</v>
      </c>
      <c r="W68">
        <v>453228.275000002</v>
      </c>
      <c r="X68" t="s">
        <v>414</v>
      </c>
      <c r="Y68" t="s">
        <v>49</v>
      </c>
      <c r="AB68" s="1">
        <v>44775.305783032403</v>
      </c>
      <c r="AC68" t="s">
        <v>50</v>
      </c>
      <c r="AD68" s="1">
        <v>44777.330259317103</v>
      </c>
      <c r="AE68" t="s">
        <v>51</v>
      </c>
      <c r="AF68" t="s">
        <v>235</v>
      </c>
      <c r="AG68" t="s">
        <v>46</v>
      </c>
      <c r="AH68" t="s">
        <v>46</v>
      </c>
      <c r="AI68" t="s">
        <v>46</v>
      </c>
      <c r="AJ68" t="s">
        <v>46</v>
      </c>
      <c r="AK68" t="s">
        <v>53</v>
      </c>
      <c r="AL68" t="s">
        <v>46</v>
      </c>
      <c r="AM68" t="s">
        <v>53</v>
      </c>
      <c r="AP68" t="s">
        <v>53</v>
      </c>
      <c r="AR68" t="s">
        <v>46</v>
      </c>
      <c r="AT68">
        <v>15.3</v>
      </c>
      <c r="AU68">
        <v>5.1088052984816397</v>
      </c>
      <c r="AV68">
        <v>52.0670155174789</v>
      </c>
    </row>
    <row r="69" spans="1:48" x14ac:dyDescent="0.45">
      <c r="A69">
        <v>1798</v>
      </c>
      <c r="B69" t="s">
        <v>415</v>
      </c>
      <c r="C69" t="s">
        <v>415</v>
      </c>
      <c r="D69" t="s">
        <v>384</v>
      </c>
      <c r="E69" t="s">
        <v>86</v>
      </c>
      <c r="G69">
        <v>62</v>
      </c>
      <c r="H69">
        <v>16</v>
      </c>
      <c r="I69" s="10">
        <f>((G69*8)*(G69*8))/10000</f>
        <v>24.601600000000001</v>
      </c>
      <c r="J69" s="10"/>
      <c r="M69" t="s">
        <v>286</v>
      </c>
      <c r="N69" t="s">
        <v>184</v>
      </c>
      <c r="O69" t="s">
        <v>68</v>
      </c>
      <c r="P69" t="s">
        <v>75</v>
      </c>
      <c r="Q69" t="s">
        <v>53</v>
      </c>
      <c r="R69" t="s">
        <v>231</v>
      </c>
      <c r="S69" t="s">
        <v>385</v>
      </c>
      <c r="T69" t="s">
        <v>416</v>
      </c>
      <c r="V69">
        <v>135898.354000002</v>
      </c>
      <c r="W69">
        <v>453226.66600000102</v>
      </c>
      <c r="X69" t="s">
        <v>417</v>
      </c>
      <c r="Y69" t="s">
        <v>49</v>
      </c>
      <c r="Z69" t="s">
        <v>418</v>
      </c>
      <c r="AB69" s="1">
        <v>44775.305783032403</v>
      </c>
      <c r="AC69" t="s">
        <v>50</v>
      </c>
      <c r="AD69" s="1">
        <v>44777.354080879602</v>
      </c>
      <c r="AE69" t="s">
        <v>51</v>
      </c>
      <c r="AF69" t="s">
        <v>235</v>
      </c>
      <c r="AG69" t="s">
        <v>46</v>
      </c>
      <c r="AH69" t="s">
        <v>53</v>
      </c>
      <c r="AI69" t="s">
        <v>46</v>
      </c>
      <c r="AJ69" t="s">
        <v>46</v>
      </c>
      <c r="AK69" t="s">
        <v>53</v>
      </c>
      <c r="AL69" t="s">
        <v>46</v>
      </c>
      <c r="AM69" t="s">
        <v>53</v>
      </c>
      <c r="AP69" t="s">
        <v>53</v>
      </c>
      <c r="AR69" t="s">
        <v>46</v>
      </c>
      <c r="AT69">
        <v>14.7</v>
      </c>
      <c r="AU69">
        <v>5.10862866391175</v>
      </c>
      <c r="AV69">
        <v>52.067000638278301</v>
      </c>
    </row>
    <row r="70" spans="1:48" x14ac:dyDescent="0.45">
      <c r="A70">
        <v>1799</v>
      </c>
      <c r="B70" t="s">
        <v>419</v>
      </c>
      <c r="C70" t="s">
        <v>419</v>
      </c>
      <c r="D70" t="s">
        <v>185</v>
      </c>
      <c r="E70" t="s">
        <v>186</v>
      </c>
      <c r="G70">
        <v>33</v>
      </c>
      <c r="H70">
        <v>8</v>
      </c>
      <c r="I70" s="10">
        <f>((G70*8)*(G70*8))/10000</f>
        <v>6.9695999999999998</v>
      </c>
      <c r="J70" s="10"/>
      <c r="M70" t="s">
        <v>211</v>
      </c>
      <c r="N70" t="s">
        <v>184</v>
      </c>
      <c r="O70" t="s">
        <v>88</v>
      </c>
      <c r="P70" t="s">
        <v>68</v>
      </c>
      <c r="Q70" t="s">
        <v>53</v>
      </c>
      <c r="R70" t="s">
        <v>420</v>
      </c>
      <c r="S70" t="s">
        <v>181</v>
      </c>
      <c r="V70">
        <v>135864.32500000301</v>
      </c>
      <c r="W70">
        <v>453218.53499999997</v>
      </c>
      <c r="X70" t="s">
        <v>421</v>
      </c>
      <c r="Y70" t="s">
        <v>188</v>
      </c>
      <c r="Z70" t="s">
        <v>422</v>
      </c>
      <c r="AB70" s="1">
        <v>44775.305783032403</v>
      </c>
      <c r="AC70" t="s">
        <v>50</v>
      </c>
      <c r="AD70" s="1">
        <v>44777.354510810197</v>
      </c>
      <c r="AE70" t="s">
        <v>51</v>
      </c>
      <c r="AF70" t="s">
        <v>52</v>
      </c>
      <c r="AG70" t="s">
        <v>46</v>
      </c>
      <c r="AH70" t="s">
        <v>53</v>
      </c>
      <c r="AI70" t="s">
        <v>46</v>
      </c>
      <c r="AJ70" t="s">
        <v>46</v>
      </c>
      <c r="AK70" t="s">
        <v>53</v>
      </c>
      <c r="AL70" t="s">
        <v>46</v>
      </c>
      <c r="AM70" t="s">
        <v>46</v>
      </c>
      <c r="AP70" t="s">
        <v>46</v>
      </c>
      <c r="AQ70" t="s">
        <v>382</v>
      </c>
      <c r="AR70" t="s">
        <v>46</v>
      </c>
      <c r="AT70">
        <v>8.6999999999999993</v>
      </c>
      <c r="AU70">
        <v>5.1081328529411199</v>
      </c>
      <c r="AV70">
        <v>52.066926383118698</v>
      </c>
    </row>
    <row r="71" spans="1:48" x14ac:dyDescent="0.45">
      <c r="A71">
        <v>1800</v>
      </c>
      <c r="B71" t="s">
        <v>423</v>
      </c>
      <c r="C71" t="s">
        <v>423</v>
      </c>
      <c r="D71" t="s">
        <v>185</v>
      </c>
      <c r="E71" t="s">
        <v>186</v>
      </c>
      <c r="G71">
        <v>40</v>
      </c>
      <c r="H71">
        <v>10</v>
      </c>
      <c r="I71" s="10">
        <f>((G71*8)*(G71*8))/10000</f>
        <v>10.24</v>
      </c>
      <c r="J71" s="10"/>
      <c r="M71" t="s">
        <v>211</v>
      </c>
      <c r="N71" t="s">
        <v>184</v>
      </c>
      <c r="O71" t="s">
        <v>68</v>
      </c>
      <c r="P71" t="s">
        <v>68</v>
      </c>
      <c r="Q71" t="s">
        <v>53</v>
      </c>
      <c r="R71" t="s">
        <v>231</v>
      </c>
      <c r="V71">
        <v>135852.30000000101</v>
      </c>
      <c r="W71">
        <v>453227.34800000099</v>
      </c>
      <c r="X71" t="s">
        <v>424</v>
      </c>
      <c r="Y71" t="s">
        <v>71</v>
      </c>
      <c r="Z71" t="s">
        <v>425</v>
      </c>
      <c r="AB71" s="1">
        <v>44775.305783032403</v>
      </c>
      <c r="AC71" t="s">
        <v>50</v>
      </c>
      <c r="AD71" s="1">
        <v>44777.354080879602</v>
      </c>
      <c r="AE71" t="s">
        <v>51</v>
      </c>
      <c r="AF71" t="s">
        <v>52</v>
      </c>
      <c r="AG71" t="s">
        <v>46</v>
      </c>
      <c r="AH71" t="s">
        <v>53</v>
      </c>
      <c r="AI71" t="s">
        <v>46</v>
      </c>
      <c r="AJ71" t="s">
        <v>46</v>
      </c>
      <c r="AK71" t="s">
        <v>46</v>
      </c>
      <c r="AL71" t="s">
        <v>46</v>
      </c>
      <c r="AM71" t="s">
        <v>53</v>
      </c>
      <c r="AP71" t="s">
        <v>53</v>
      </c>
      <c r="AR71" t="s">
        <v>46</v>
      </c>
      <c r="AT71">
        <v>8.3000000000000007</v>
      </c>
      <c r="AU71">
        <v>5.1079569909435003</v>
      </c>
      <c r="AV71">
        <v>52.067005178753497</v>
      </c>
    </row>
    <row r="72" spans="1:48" x14ac:dyDescent="0.45">
      <c r="A72">
        <v>1801</v>
      </c>
      <c r="B72" t="s">
        <v>426</v>
      </c>
      <c r="C72" t="s">
        <v>426</v>
      </c>
      <c r="D72" t="s">
        <v>185</v>
      </c>
      <c r="E72" t="s">
        <v>186</v>
      </c>
      <c r="G72">
        <v>13</v>
      </c>
      <c r="H72">
        <v>4</v>
      </c>
      <c r="I72" s="10">
        <f>((G72*8)*(G72*8))/10000</f>
        <v>1.0815999999999999</v>
      </c>
      <c r="J72" s="10"/>
      <c r="M72" t="s">
        <v>223</v>
      </c>
      <c r="N72" t="s">
        <v>184</v>
      </c>
      <c r="O72" t="s">
        <v>68</v>
      </c>
      <c r="P72" t="s">
        <v>68</v>
      </c>
      <c r="Q72" t="s">
        <v>53</v>
      </c>
      <c r="R72" t="s">
        <v>231</v>
      </c>
      <c r="S72" t="s">
        <v>427</v>
      </c>
      <c r="V72">
        <v>135846.54500000199</v>
      </c>
      <c r="W72">
        <v>453231.72100000101</v>
      </c>
      <c r="X72" t="s">
        <v>428</v>
      </c>
      <c r="Y72" t="s">
        <v>71</v>
      </c>
      <c r="AB72" s="1">
        <v>44775.305783032403</v>
      </c>
      <c r="AC72" t="s">
        <v>50</v>
      </c>
      <c r="AD72" s="1">
        <v>44777.354080879602</v>
      </c>
      <c r="AE72" t="s">
        <v>51</v>
      </c>
      <c r="AF72" t="s">
        <v>73</v>
      </c>
      <c r="AG72" t="s">
        <v>46</v>
      </c>
      <c r="AH72" t="s">
        <v>53</v>
      </c>
      <c r="AI72" t="s">
        <v>46</v>
      </c>
      <c r="AJ72" t="s">
        <v>46</v>
      </c>
      <c r="AK72" t="s">
        <v>46</v>
      </c>
      <c r="AL72" t="s">
        <v>46</v>
      </c>
      <c r="AM72" t="s">
        <v>46</v>
      </c>
      <c r="AP72" t="s">
        <v>53</v>
      </c>
      <c r="AR72" t="s">
        <v>46</v>
      </c>
      <c r="AT72">
        <v>5.0999999999999996</v>
      </c>
      <c r="AU72">
        <v>5.1078728168808496</v>
      </c>
      <c r="AV72">
        <v>52.067044284274601</v>
      </c>
    </row>
    <row r="73" spans="1:48" x14ac:dyDescent="0.45">
      <c r="A73">
        <v>1802</v>
      </c>
      <c r="B73" t="s">
        <v>429</v>
      </c>
      <c r="C73" t="s">
        <v>429</v>
      </c>
      <c r="D73" t="s">
        <v>185</v>
      </c>
      <c r="E73" t="s">
        <v>186</v>
      </c>
      <c r="G73">
        <v>47</v>
      </c>
      <c r="H73">
        <v>8</v>
      </c>
      <c r="I73" s="10">
        <f>((G73*8)*(G73*8))/10000</f>
        <v>14.137600000000001</v>
      </c>
      <c r="J73" s="10"/>
      <c r="M73" t="s">
        <v>211</v>
      </c>
      <c r="N73" t="s">
        <v>184</v>
      </c>
      <c r="O73" t="s">
        <v>88</v>
      </c>
      <c r="P73" t="s">
        <v>68</v>
      </c>
      <c r="Q73" t="s">
        <v>53</v>
      </c>
      <c r="R73" t="s">
        <v>231</v>
      </c>
      <c r="V73">
        <v>135840.43600000101</v>
      </c>
      <c r="W73">
        <v>453235.82200000098</v>
      </c>
      <c r="X73" t="s">
        <v>430</v>
      </c>
      <c r="Y73" t="s">
        <v>188</v>
      </c>
      <c r="AB73" s="1">
        <v>44775.305783032403</v>
      </c>
      <c r="AC73" t="s">
        <v>50</v>
      </c>
      <c r="AD73" s="1">
        <v>44777.354510810197</v>
      </c>
      <c r="AE73" t="s">
        <v>51</v>
      </c>
      <c r="AF73" t="s">
        <v>207</v>
      </c>
      <c r="AG73" t="s">
        <v>46</v>
      </c>
      <c r="AH73" t="s">
        <v>53</v>
      </c>
      <c r="AI73" t="s">
        <v>46</v>
      </c>
      <c r="AJ73" t="s">
        <v>46</v>
      </c>
      <c r="AK73" t="s">
        <v>53</v>
      </c>
      <c r="AL73" t="s">
        <v>46</v>
      </c>
      <c r="AM73" t="s">
        <v>46</v>
      </c>
      <c r="AP73" t="s">
        <v>53</v>
      </c>
      <c r="AR73" t="s">
        <v>46</v>
      </c>
      <c r="AT73">
        <v>9.1999999999999993</v>
      </c>
      <c r="AU73">
        <v>5.1077834953132601</v>
      </c>
      <c r="AV73">
        <v>52.067080932768498</v>
      </c>
    </row>
    <row r="74" spans="1:48" x14ac:dyDescent="0.45">
      <c r="A74">
        <v>1803</v>
      </c>
      <c r="B74" t="s">
        <v>431</v>
      </c>
      <c r="C74" t="s">
        <v>431</v>
      </c>
      <c r="D74" t="s">
        <v>185</v>
      </c>
      <c r="E74" t="s">
        <v>186</v>
      </c>
      <c r="F74">
        <v>1</v>
      </c>
      <c r="G74">
        <v>13</v>
      </c>
      <c r="H74">
        <v>4</v>
      </c>
      <c r="I74" s="10">
        <f>((G74*8)*(G74*8))/10000</f>
        <v>1.0815999999999999</v>
      </c>
      <c r="J74" s="10" t="s">
        <v>1744</v>
      </c>
      <c r="K74" s="10">
        <f>((25*0.4)+I74)+(0.1*G74)</f>
        <v>12.381600000000001</v>
      </c>
      <c r="L74" s="10">
        <f>K74-I74</f>
        <v>11.3</v>
      </c>
      <c r="M74" t="s">
        <v>223</v>
      </c>
      <c r="N74" t="s">
        <v>184</v>
      </c>
      <c r="O74" t="s">
        <v>68</v>
      </c>
      <c r="P74" t="s">
        <v>68</v>
      </c>
      <c r="Q74" t="s">
        <v>46</v>
      </c>
      <c r="R74" t="s">
        <v>432</v>
      </c>
      <c r="V74">
        <v>135833.755000003</v>
      </c>
      <c r="W74">
        <v>453240.75100000203</v>
      </c>
      <c r="X74" t="s">
        <v>433</v>
      </c>
      <c r="Y74" t="s">
        <v>71</v>
      </c>
      <c r="AB74" s="1">
        <v>44775.305783032403</v>
      </c>
      <c r="AC74" t="s">
        <v>50</v>
      </c>
      <c r="AD74" s="1">
        <v>44777.354080879602</v>
      </c>
      <c r="AE74" t="s">
        <v>51</v>
      </c>
      <c r="AF74" t="s">
        <v>73</v>
      </c>
      <c r="AG74" t="s">
        <v>46</v>
      </c>
      <c r="AH74" t="s">
        <v>53</v>
      </c>
      <c r="AI74" t="s">
        <v>46</v>
      </c>
      <c r="AJ74" t="s">
        <v>46</v>
      </c>
      <c r="AK74" t="s">
        <v>46</v>
      </c>
      <c r="AL74" t="s">
        <v>46</v>
      </c>
      <c r="AM74" t="s">
        <v>46</v>
      </c>
      <c r="AP74" t="s">
        <v>53</v>
      </c>
      <c r="AR74" t="s">
        <v>46</v>
      </c>
      <c r="AT74">
        <v>4.4000000000000004</v>
      </c>
      <c r="AU74">
        <v>5.1076857852736</v>
      </c>
      <c r="AV74">
        <v>52.067125003451402</v>
      </c>
    </row>
    <row r="75" spans="1:48" x14ac:dyDescent="0.45">
      <c r="A75">
        <v>1805</v>
      </c>
      <c r="B75" t="s">
        <v>439</v>
      </c>
      <c r="C75" t="s">
        <v>439</v>
      </c>
      <c r="D75" t="s">
        <v>435</v>
      </c>
      <c r="E75" t="s">
        <v>436</v>
      </c>
      <c r="G75">
        <v>44</v>
      </c>
      <c r="H75">
        <v>9</v>
      </c>
      <c r="I75" s="10">
        <f>((G75*8)*(G75*8))/10000</f>
        <v>12.3904</v>
      </c>
      <c r="J75" s="10"/>
      <c r="M75" t="s">
        <v>230</v>
      </c>
      <c r="N75" t="s">
        <v>184</v>
      </c>
      <c r="O75" t="s">
        <v>68</v>
      </c>
      <c r="P75" t="s">
        <v>68</v>
      </c>
      <c r="Q75" t="s">
        <v>53</v>
      </c>
      <c r="R75" t="s">
        <v>231</v>
      </c>
      <c r="S75" t="s">
        <v>437</v>
      </c>
      <c r="T75" t="s">
        <v>213</v>
      </c>
      <c r="V75">
        <v>135825.625</v>
      </c>
      <c r="W75">
        <v>453199.82100000198</v>
      </c>
      <c r="X75" t="s">
        <v>440</v>
      </c>
      <c r="Y75" t="s">
        <v>188</v>
      </c>
      <c r="AB75" s="1">
        <v>44775.305783032403</v>
      </c>
      <c r="AC75" t="s">
        <v>50</v>
      </c>
      <c r="AD75" s="1">
        <v>44777.354080879602</v>
      </c>
      <c r="AE75" t="s">
        <v>51</v>
      </c>
      <c r="AF75" t="s">
        <v>235</v>
      </c>
      <c r="AG75" t="s">
        <v>46</v>
      </c>
      <c r="AH75" t="s">
        <v>53</v>
      </c>
      <c r="AI75" t="s">
        <v>53</v>
      </c>
      <c r="AJ75" t="s">
        <v>46</v>
      </c>
      <c r="AK75" t="s">
        <v>46</v>
      </c>
      <c r="AL75" t="s">
        <v>46</v>
      </c>
      <c r="AM75" t="s">
        <v>53</v>
      </c>
      <c r="AP75" t="s">
        <v>53</v>
      </c>
      <c r="AR75" t="s">
        <v>46</v>
      </c>
      <c r="AT75">
        <v>12.1</v>
      </c>
      <c r="AU75">
        <v>5.1075695178171596</v>
      </c>
      <c r="AV75">
        <v>52.066756844584901</v>
      </c>
    </row>
    <row r="76" spans="1:48" x14ac:dyDescent="0.45">
      <c r="A76">
        <v>1806</v>
      </c>
      <c r="B76" t="s">
        <v>441</v>
      </c>
      <c r="C76" t="s">
        <v>441</v>
      </c>
      <c r="D76" t="s">
        <v>435</v>
      </c>
      <c r="E76" t="s">
        <v>436</v>
      </c>
      <c r="G76">
        <v>46</v>
      </c>
      <c r="H76">
        <v>10</v>
      </c>
      <c r="I76" s="10">
        <f>((G76*8)*(G76*8))/10000</f>
        <v>13.542400000000001</v>
      </c>
      <c r="J76" s="10"/>
      <c r="M76" t="s">
        <v>230</v>
      </c>
      <c r="N76" t="s">
        <v>184</v>
      </c>
      <c r="O76" t="s">
        <v>68</v>
      </c>
      <c r="P76" t="s">
        <v>68</v>
      </c>
      <c r="Q76" t="s">
        <v>53</v>
      </c>
      <c r="R76" t="s">
        <v>231</v>
      </c>
      <c r="S76" t="s">
        <v>437</v>
      </c>
      <c r="T76" t="s">
        <v>442</v>
      </c>
      <c r="V76">
        <v>135820.715</v>
      </c>
      <c r="W76">
        <v>453200.99099999998</v>
      </c>
      <c r="X76" t="s">
        <v>443</v>
      </c>
      <c r="Y76" t="s">
        <v>71</v>
      </c>
      <c r="AB76" s="1">
        <v>44775.305783032403</v>
      </c>
      <c r="AC76" t="s">
        <v>50</v>
      </c>
      <c r="AD76" s="1">
        <v>44777.354080879602</v>
      </c>
      <c r="AE76" t="s">
        <v>51</v>
      </c>
      <c r="AF76" t="s">
        <v>207</v>
      </c>
      <c r="AG76" t="s">
        <v>46</v>
      </c>
      <c r="AH76" t="s">
        <v>53</v>
      </c>
      <c r="AI76" t="s">
        <v>53</v>
      </c>
      <c r="AJ76" t="s">
        <v>46</v>
      </c>
      <c r="AK76" t="s">
        <v>46</v>
      </c>
      <c r="AL76" t="s">
        <v>46</v>
      </c>
      <c r="AM76" t="s">
        <v>53</v>
      </c>
      <c r="AP76" t="s">
        <v>53</v>
      </c>
      <c r="AR76" t="s">
        <v>46</v>
      </c>
      <c r="AT76">
        <v>11.3</v>
      </c>
      <c r="AU76">
        <v>5.1074978468608903</v>
      </c>
      <c r="AV76">
        <v>52.066767190605503</v>
      </c>
    </row>
    <row r="77" spans="1:48" x14ac:dyDescent="0.45">
      <c r="A77">
        <v>1807</v>
      </c>
      <c r="B77" t="s">
        <v>444</v>
      </c>
      <c r="C77" t="s">
        <v>444</v>
      </c>
      <c r="D77" t="s">
        <v>435</v>
      </c>
      <c r="E77" t="s">
        <v>436</v>
      </c>
      <c r="G77">
        <v>41</v>
      </c>
      <c r="H77">
        <v>11</v>
      </c>
      <c r="I77" s="10">
        <f>((G77*8)*(G77*8))/10000</f>
        <v>10.7584</v>
      </c>
      <c r="J77" s="10"/>
      <c r="M77" t="s">
        <v>230</v>
      </c>
      <c r="N77" t="s">
        <v>184</v>
      </c>
      <c r="O77" t="s">
        <v>68</v>
      </c>
      <c r="P77" t="s">
        <v>68</v>
      </c>
      <c r="Q77" t="s">
        <v>53</v>
      </c>
      <c r="R77" t="s">
        <v>231</v>
      </c>
      <c r="S77" t="s">
        <v>437</v>
      </c>
      <c r="T77" t="s">
        <v>213</v>
      </c>
      <c r="V77">
        <v>135829.375</v>
      </c>
      <c r="W77">
        <v>453203.57100000198</v>
      </c>
      <c r="X77" t="s">
        <v>445</v>
      </c>
      <c r="Y77" t="s">
        <v>71</v>
      </c>
      <c r="AB77" s="1">
        <v>44775.305783032403</v>
      </c>
      <c r="AC77" t="s">
        <v>50</v>
      </c>
      <c r="AD77" s="1">
        <v>44778.611324768499</v>
      </c>
      <c r="AE77" t="s">
        <v>51</v>
      </c>
      <c r="AF77" t="s">
        <v>207</v>
      </c>
      <c r="AG77" t="s">
        <v>46</v>
      </c>
      <c r="AH77" t="s">
        <v>53</v>
      </c>
      <c r="AI77" t="s">
        <v>53</v>
      </c>
      <c r="AJ77" t="s">
        <v>46</v>
      </c>
      <c r="AK77" t="s">
        <v>46</v>
      </c>
      <c r="AL77" t="s">
        <v>46</v>
      </c>
      <c r="AM77" t="s">
        <v>53</v>
      </c>
      <c r="AP77" t="s">
        <v>53</v>
      </c>
      <c r="AR77" t="s">
        <v>46</v>
      </c>
      <c r="AU77">
        <v>5.1076239956662697</v>
      </c>
      <c r="AV77">
        <v>52.066790679210101</v>
      </c>
    </row>
    <row r="78" spans="1:48" x14ac:dyDescent="0.45">
      <c r="A78">
        <v>1808</v>
      </c>
      <c r="B78" t="s">
        <v>446</v>
      </c>
      <c r="C78" t="s">
        <v>446</v>
      </c>
      <c r="D78" t="s">
        <v>435</v>
      </c>
      <c r="E78" t="s">
        <v>436</v>
      </c>
      <c r="G78">
        <v>43</v>
      </c>
      <c r="H78">
        <v>9</v>
      </c>
      <c r="I78" s="10">
        <f>((G78*8)*(G78*8))/10000</f>
        <v>11.833600000000001</v>
      </c>
      <c r="J78" s="10"/>
      <c r="M78" t="s">
        <v>230</v>
      </c>
      <c r="N78" t="s">
        <v>184</v>
      </c>
      <c r="O78" t="s">
        <v>68</v>
      </c>
      <c r="P78" t="s">
        <v>68</v>
      </c>
      <c r="Q78" t="s">
        <v>53</v>
      </c>
      <c r="R78" t="s">
        <v>231</v>
      </c>
      <c r="S78" t="s">
        <v>437</v>
      </c>
      <c r="T78" t="s">
        <v>213</v>
      </c>
      <c r="V78">
        <v>135821.89500000299</v>
      </c>
      <c r="W78">
        <v>453208.04100000102</v>
      </c>
      <c r="X78" t="s">
        <v>447</v>
      </c>
      <c r="Y78" t="s">
        <v>188</v>
      </c>
      <c r="AB78" s="1">
        <v>44775.305783032403</v>
      </c>
      <c r="AC78" t="s">
        <v>50</v>
      </c>
      <c r="AD78" s="1">
        <v>44777.354080879602</v>
      </c>
      <c r="AE78" t="s">
        <v>51</v>
      </c>
      <c r="AF78" t="s">
        <v>235</v>
      </c>
      <c r="AG78" t="s">
        <v>46</v>
      </c>
      <c r="AH78" t="s">
        <v>53</v>
      </c>
      <c r="AI78" t="s">
        <v>53</v>
      </c>
      <c r="AJ78" t="s">
        <v>46</v>
      </c>
      <c r="AK78" t="s">
        <v>46</v>
      </c>
      <c r="AL78" t="s">
        <v>46</v>
      </c>
      <c r="AM78" t="s">
        <v>53</v>
      </c>
      <c r="AP78" t="s">
        <v>53</v>
      </c>
      <c r="AR78" t="s">
        <v>46</v>
      </c>
      <c r="AT78">
        <v>12.6</v>
      </c>
      <c r="AU78">
        <v>5.1075146595965801</v>
      </c>
      <c r="AV78">
        <v>52.066830596634802</v>
      </c>
    </row>
    <row r="79" spans="1:48" x14ac:dyDescent="0.45">
      <c r="A79">
        <v>1809</v>
      </c>
      <c r="B79" t="s">
        <v>448</v>
      </c>
      <c r="C79" t="s">
        <v>448</v>
      </c>
      <c r="D79" t="s">
        <v>435</v>
      </c>
      <c r="E79" t="s">
        <v>436</v>
      </c>
      <c r="G79">
        <v>47</v>
      </c>
      <c r="H79">
        <v>10</v>
      </c>
      <c r="I79" s="10">
        <f>((G79*8)*(G79*8))/10000</f>
        <v>14.137600000000001</v>
      </c>
      <c r="J79" s="10"/>
      <c r="M79" t="s">
        <v>230</v>
      </c>
      <c r="N79" t="s">
        <v>184</v>
      </c>
      <c r="O79" t="s">
        <v>68</v>
      </c>
      <c r="P79" t="s">
        <v>68</v>
      </c>
      <c r="Q79" t="s">
        <v>53</v>
      </c>
      <c r="R79" t="s">
        <v>231</v>
      </c>
      <c r="S79" t="s">
        <v>437</v>
      </c>
      <c r="T79" t="s">
        <v>213</v>
      </c>
      <c r="V79">
        <v>135816.83500000101</v>
      </c>
      <c r="W79">
        <v>453207.98100000201</v>
      </c>
      <c r="X79" t="s">
        <v>449</v>
      </c>
      <c r="Y79" t="s">
        <v>188</v>
      </c>
      <c r="AB79" s="1">
        <v>44775.305783032403</v>
      </c>
      <c r="AC79" t="s">
        <v>50</v>
      </c>
      <c r="AD79" s="1">
        <v>44777.354080879602</v>
      </c>
      <c r="AE79" t="s">
        <v>51</v>
      </c>
      <c r="AF79" t="s">
        <v>346</v>
      </c>
      <c r="AG79" t="s">
        <v>46</v>
      </c>
      <c r="AH79" t="s">
        <v>53</v>
      </c>
      <c r="AI79" t="s">
        <v>53</v>
      </c>
      <c r="AJ79" t="s">
        <v>46</v>
      </c>
      <c r="AK79" t="s">
        <v>46</v>
      </c>
      <c r="AL79" t="s">
        <v>46</v>
      </c>
      <c r="AM79" t="s">
        <v>53</v>
      </c>
      <c r="AP79" t="s">
        <v>53</v>
      </c>
      <c r="AR79" t="s">
        <v>46</v>
      </c>
      <c r="AT79">
        <v>15.4</v>
      </c>
      <c r="AU79">
        <v>5.1074408700560499</v>
      </c>
      <c r="AV79">
        <v>52.066829882225797</v>
      </c>
    </row>
    <row r="80" spans="1:48" x14ac:dyDescent="0.45">
      <c r="A80">
        <v>1810</v>
      </c>
      <c r="B80" t="s">
        <v>450</v>
      </c>
      <c r="C80" t="s">
        <v>450</v>
      </c>
      <c r="D80" t="s">
        <v>435</v>
      </c>
      <c r="E80" t="s">
        <v>436</v>
      </c>
      <c r="G80">
        <v>63</v>
      </c>
      <c r="H80">
        <v>14</v>
      </c>
      <c r="I80" s="10">
        <f>((G80*8)*(G80*8))/10000</f>
        <v>25.401599999999998</v>
      </c>
      <c r="J80" s="10"/>
      <c r="M80" t="s">
        <v>230</v>
      </c>
      <c r="N80" t="s">
        <v>184</v>
      </c>
      <c r="O80" t="s">
        <v>68</v>
      </c>
      <c r="P80" t="s">
        <v>68</v>
      </c>
      <c r="Q80" t="s">
        <v>53</v>
      </c>
      <c r="R80" t="s">
        <v>231</v>
      </c>
      <c r="S80" t="s">
        <v>437</v>
      </c>
      <c r="T80" t="s">
        <v>213</v>
      </c>
      <c r="V80">
        <v>135830.365000002</v>
      </c>
      <c r="W80">
        <v>453209.95100000099</v>
      </c>
      <c r="X80" t="s">
        <v>451</v>
      </c>
      <c r="Y80" t="s">
        <v>188</v>
      </c>
      <c r="AB80" s="1">
        <v>44775.305783032403</v>
      </c>
      <c r="AC80" t="s">
        <v>50</v>
      </c>
      <c r="AD80" s="1">
        <v>44777.354080879602</v>
      </c>
      <c r="AE80" t="s">
        <v>51</v>
      </c>
      <c r="AF80" t="s">
        <v>207</v>
      </c>
      <c r="AG80" t="s">
        <v>46</v>
      </c>
      <c r="AH80" t="s">
        <v>53</v>
      </c>
      <c r="AI80" t="s">
        <v>53</v>
      </c>
      <c r="AJ80" t="s">
        <v>46</v>
      </c>
      <c r="AK80" t="s">
        <v>46</v>
      </c>
      <c r="AL80" t="s">
        <v>46</v>
      </c>
      <c r="AM80" t="s">
        <v>53</v>
      </c>
      <c r="AP80" t="s">
        <v>53</v>
      </c>
      <c r="AR80" t="s">
        <v>46</v>
      </c>
      <c r="AT80">
        <v>10.7</v>
      </c>
      <c r="AU80">
        <v>5.1076380753125097</v>
      </c>
      <c r="AV80">
        <v>52.0668480567088</v>
      </c>
    </row>
    <row r="81" spans="1:48" x14ac:dyDescent="0.45">
      <c r="A81">
        <v>1811</v>
      </c>
      <c r="B81" t="s">
        <v>452</v>
      </c>
      <c r="C81" t="s">
        <v>452</v>
      </c>
      <c r="D81" t="s">
        <v>435</v>
      </c>
      <c r="E81" t="s">
        <v>436</v>
      </c>
      <c r="G81">
        <v>62</v>
      </c>
      <c r="H81">
        <v>12</v>
      </c>
      <c r="I81" s="10">
        <f>((G81*8)*(G81*8))/10000</f>
        <v>24.601600000000001</v>
      </c>
      <c r="J81" s="10"/>
      <c r="M81" t="s">
        <v>230</v>
      </c>
      <c r="N81" t="s">
        <v>184</v>
      </c>
      <c r="O81" t="s">
        <v>68</v>
      </c>
      <c r="P81" t="s">
        <v>68</v>
      </c>
      <c r="Q81" t="s">
        <v>53</v>
      </c>
      <c r="R81" t="s">
        <v>231</v>
      </c>
      <c r="S81" t="s">
        <v>437</v>
      </c>
      <c r="T81" t="s">
        <v>213</v>
      </c>
      <c r="V81">
        <v>135820.225000001</v>
      </c>
      <c r="W81">
        <v>453213.12100000301</v>
      </c>
      <c r="X81" t="s">
        <v>453</v>
      </c>
      <c r="Y81" t="s">
        <v>71</v>
      </c>
      <c r="AB81" s="1">
        <v>44775.305783032403</v>
      </c>
      <c r="AC81" t="s">
        <v>50</v>
      </c>
      <c r="AD81" s="1">
        <v>44778.611324768499</v>
      </c>
      <c r="AE81" t="s">
        <v>51</v>
      </c>
      <c r="AF81" t="s">
        <v>207</v>
      </c>
      <c r="AG81" t="s">
        <v>46</v>
      </c>
      <c r="AH81" t="s">
        <v>53</v>
      </c>
      <c r="AI81" t="s">
        <v>53</v>
      </c>
      <c r="AJ81" t="s">
        <v>46</v>
      </c>
      <c r="AK81" t="s">
        <v>46</v>
      </c>
      <c r="AL81" t="s">
        <v>46</v>
      </c>
      <c r="AM81" t="s">
        <v>53</v>
      </c>
      <c r="AP81" t="s">
        <v>53</v>
      </c>
      <c r="AR81" t="s">
        <v>46</v>
      </c>
      <c r="AU81">
        <v>5.1074900197474502</v>
      </c>
      <c r="AV81">
        <v>52.066876197729997</v>
      </c>
    </row>
    <row r="82" spans="1:48" x14ac:dyDescent="0.45">
      <c r="A82">
        <v>1812</v>
      </c>
      <c r="B82" t="s">
        <v>454</v>
      </c>
      <c r="C82" t="s">
        <v>454</v>
      </c>
      <c r="D82" t="s">
        <v>384</v>
      </c>
      <c r="E82" t="s">
        <v>86</v>
      </c>
      <c r="G82">
        <v>51</v>
      </c>
      <c r="H82">
        <v>14</v>
      </c>
      <c r="I82" s="10">
        <f>((G82*8)*(G82*8))/10000</f>
        <v>16.6464</v>
      </c>
      <c r="J82" s="10"/>
      <c r="M82" t="s">
        <v>286</v>
      </c>
      <c r="N82" t="s">
        <v>184</v>
      </c>
      <c r="O82" t="s">
        <v>75</v>
      </c>
      <c r="P82" t="s">
        <v>75</v>
      </c>
      <c r="Q82" t="s">
        <v>53</v>
      </c>
      <c r="R82" t="s">
        <v>455</v>
      </c>
      <c r="S82" t="s">
        <v>385</v>
      </c>
      <c r="V82">
        <v>135852.49799999999</v>
      </c>
      <c r="W82">
        <v>453240.70400000003</v>
      </c>
      <c r="X82" t="s">
        <v>456</v>
      </c>
      <c r="Y82" t="s">
        <v>49</v>
      </c>
      <c r="AB82" s="1">
        <v>44775.305783032403</v>
      </c>
      <c r="AC82" t="s">
        <v>50</v>
      </c>
      <c r="AD82" s="1">
        <v>44778.611604594902</v>
      </c>
      <c r="AE82" t="s">
        <v>51</v>
      </c>
      <c r="AF82" t="s">
        <v>346</v>
      </c>
      <c r="AG82" t="s">
        <v>46</v>
      </c>
      <c r="AH82" t="s">
        <v>46</v>
      </c>
      <c r="AI82" t="s">
        <v>46</v>
      </c>
      <c r="AJ82" t="s">
        <v>46</v>
      </c>
      <c r="AK82" t="s">
        <v>53</v>
      </c>
      <c r="AL82" t="s">
        <v>46</v>
      </c>
      <c r="AM82" t="s">
        <v>53</v>
      </c>
      <c r="AP82" t="s">
        <v>53</v>
      </c>
      <c r="AR82" t="s">
        <v>46</v>
      </c>
      <c r="AT82">
        <v>13</v>
      </c>
      <c r="AU82">
        <v>5.1079591297400997</v>
      </c>
      <c r="AV82">
        <v>52.067125228928603</v>
      </c>
    </row>
    <row r="83" spans="1:48" x14ac:dyDescent="0.45">
      <c r="A83">
        <v>1813</v>
      </c>
      <c r="B83" t="s">
        <v>457</v>
      </c>
      <c r="C83" t="s">
        <v>457</v>
      </c>
      <c r="D83" t="s">
        <v>384</v>
      </c>
      <c r="E83" t="s">
        <v>86</v>
      </c>
      <c r="F83">
        <v>1</v>
      </c>
      <c r="G83">
        <v>52</v>
      </c>
      <c r="H83">
        <v>14</v>
      </c>
      <c r="I83" s="10">
        <f>((G83*7)*(G83*7))/10000</f>
        <v>13.249599999999999</v>
      </c>
      <c r="J83" s="10" t="s">
        <v>1743</v>
      </c>
      <c r="K83" s="10">
        <f>((25*0.4)+I83)+(0.5*G83)</f>
        <v>49.249600000000001</v>
      </c>
      <c r="L83" s="10">
        <f>K83-I83</f>
        <v>36</v>
      </c>
      <c r="M83" t="s">
        <v>286</v>
      </c>
      <c r="N83" t="s">
        <v>184</v>
      </c>
      <c r="O83" t="s">
        <v>75</v>
      </c>
      <c r="P83" t="s">
        <v>75</v>
      </c>
      <c r="Q83" s="6" t="s">
        <v>53</v>
      </c>
      <c r="R83" t="s">
        <v>458</v>
      </c>
      <c r="V83">
        <v>135839.400000002</v>
      </c>
      <c r="W83">
        <v>453250.29300000099</v>
      </c>
      <c r="X83" t="s">
        <v>459</v>
      </c>
      <c r="Y83" t="s">
        <v>49</v>
      </c>
      <c r="AB83" s="1">
        <v>44775.305783032403</v>
      </c>
      <c r="AC83" t="s">
        <v>50</v>
      </c>
      <c r="AD83" s="1">
        <v>44777.330259317103</v>
      </c>
      <c r="AE83" t="s">
        <v>51</v>
      </c>
      <c r="AF83" t="s">
        <v>235</v>
      </c>
      <c r="AG83" t="s">
        <v>46</v>
      </c>
      <c r="AH83" t="s">
        <v>46</v>
      </c>
      <c r="AI83" t="s">
        <v>46</v>
      </c>
      <c r="AJ83" t="s">
        <v>46</v>
      </c>
      <c r="AK83" t="s">
        <v>53</v>
      </c>
      <c r="AL83" t="s">
        <v>46</v>
      </c>
      <c r="AM83" t="s">
        <v>53</v>
      </c>
      <c r="AN83" t="s">
        <v>1786</v>
      </c>
      <c r="AP83" t="s">
        <v>53</v>
      </c>
      <c r="AR83" t="s">
        <v>46</v>
      </c>
      <c r="AT83">
        <v>13.1</v>
      </c>
      <c r="AU83">
        <v>5.1077675748092197</v>
      </c>
      <c r="AV83">
        <v>52.067210961867701</v>
      </c>
    </row>
    <row r="84" spans="1:48" x14ac:dyDescent="0.45">
      <c r="A84">
        <v>1935</v>
      </c>
      <c r="B84" t="s">
        <v>618</v>
      </c>
      <c r="C84" t="s">
        <v>618</v>
      </c>
      <c r="D84" t="s">
        <v>619</v>
      </c>
      <c r="E84" t="s">
        <v>86</v>
      </c>
      <c r="F84">
        <v>1</v>
      </c>
      <c r="G84">
        <v>5</v>
      </c>
      <c r="H84">
        <v>2</v>
      </c>
      <c r="I84" s="10">
        <f>((G84*8)*(G84*7))/10000</f>
        <v>0.14000000000000001</v>
      </c>
      <c r="J84" s="10" t="s">
        <v>1744</v>
      </c>
      <c r="K84" s="10">
        <f>((25*0.4)+I84)+(0.05*G84)</f>
        <v>10.39</v>
      </c>
      <c r="L84" s="10">
        <f>K84-I84</f>
        <v>10.25</v>
      </c>
      <c r="M84" t="s">
        <v>620</v>
      </c>
      <c r="N84" t="s">
        <v>44</v>
      </c>
      <c r="O84" t="s">
        <v>45</v>
      </c>
      <c r="P84" t="s">
        <v>45</v>
      </c>
      <c r="Q84" t="s">
        <v>46</v>
      </c>
      <c r="R84" t="s">
        <v>621</v>
      </c>
      <c r="U84" t="s">
        <v>622</v>
      </c>
      <c r="V84">
        <v>135987.453900002</v>
      </c>
      <c r="W84">
        <v>453333.80719999998</v>
      </c>
      <c r="X84" t="s">
        <v>623</v>
      </c>
      <c r="Y84" t="s">
        <v>49</v>
      </c>
      <c r="AB84" s="1">
        <v>44775.305783032403</v>
      </c>
      <c r="AC84" t="s">
        <v>50</v>
      </c>
      <c r="AD84" s="1">
        <v>44777.627015439801</v>
      </c>
      <c r="AE84" t="s">
        <v>51</v>
      </c>
      <c r="AF84" t="s">
        <v>52</v>
      </c>
      <c r="AG84" t="s">
        <v>46</v>
      </c>
      <c r="AH84" t="s">
        <v>46</v>
      </c>
      <c r="AI84" t="s">
        <v>46</v>
      </c>
      <c r="AJ84" t="s">
        <v>46</v>
      </c>
      <c r="AK84" t="s">
        <v>46</v>
      </c>
      <c r="AL84" t="s">
        <v>46</v>
      </c>
      <c r="AM84" t="s">
        <v>46</v>
      </c>
      <c r="AP84" t="s">
        <v>53</v>
      </c>
      <c r="AR84" t="s">
        <v>46</v>
      </c>
      <c r="AU84">
        <v>5.1099221001885997</v>
      </c>
      <c r="AV84">
        <v>52.067966684251097</v>
      </c>
    </row>
    <row r="85" spans="1:48" x14ac:dyDescent="0.45">
      <c r="A85">
        <v>1936</v>
      </c>
      <c r="B85" t="s">
        <v>624</v>
      </c>
      <c r="C85" t="s">
        <v>624</v>
      </c>
      <c r="D85" t="s">
        <v>625</v>
      </c>
      <c r="E85" t="s">
        <v>626</v>
      </c>
      <c r="F85">
        <v>1</v>
      </c>
      <c r="G85">
        <v>5</v>
      </c>
      <c r="H85">
        <v>2</v>
      </c>
      <c r="I85" s="10">
        <f>((G85*8)*(G85*7))/10000</f>
        <v>0.14000000000000001</v>
      </c>
      <c r="J85" s="10" t="s">
        <v>1744</v>
      </c>
      <c r="K85" s="10">
        <f>((25*0.4)+I85)+(0.05*G85)</f>
        <v>10.39</v>
      </c>
      <c r="L85" s="10">
        <f>K85-I85</f>
        <v>10.25</v>
      </c>
      <c r="M85" t="s">
        <v>620</v>
      </c>
      <c r="N85" t="s">
        <v>44</v>
      </c>
      <c r="O85" t="s">
        <v>45</v>
      </c>
      <c r="P85" t="s">
        <v>45</v>
      </c>
      <c r="Q85" t="s">
        <v>46</v>
      </c>
      <c r="R85" t="s">
        <v>621</v>
      </c>
      <c r="U85" t="s">
        <v>627</v>
      </c>
      <c r="V85">
        <v>135963.10700000101</v>
      </c>
      <c r="W85">
        <v>453333.81300000101</v>
      </c>
      <c r="X85" t="s">
        <v>628</v>
      </c>
      <c r="Y85" t="s">
        <v>49</v>
      </c>
      <c r="AB85" s="1">
        <v>44775.305783032403</v>
      </c>
      <c r="AC85" t="s">
        <v>50</v>
      </c>
      <c r="AD85" s="1">
        <v>44777.627015439801</v>
      </c>
      <c r="AE85" t="s">
        <v>51</v>
      </c>
      <c r="AF85" t="s">
        <v>52</v>
      </c>
      <c r="AG85" t="s">
        <v>46</v>
      </c>
      <c r="AH85" t="s">
        <v>46</v>
      </c>
      <c r="AI85" t="s">
        <v>46</v>
      </c>
      <c r="AJ85" t="s">
        <v>46</v>
      </c>
      <c r="AK85" t="s">
        <v>46</v>
      </c>
      <c r="AL85" t="s">
        <v>46</v>
      </c>
      <c r="AM85" t="s">
        <v>46</v>
      </c>
      <c r="AP85" t="s">
        <v>53</v>
      </c>
      <c r="AR85" t="s">
        <v>46</v>
      </c>
      <c r="AU85">
        <v>5.1095670258535497</v>
      </c>
      <c r="AV85">
        <v>52.0679659005418</v>
      </c>
    </row>
    <row r="86" spans="1:48" x14ac:dyDescent="0.45">
      <c r="A86">
        <v>1937</v>
      </c>
      <c r="B86" t="s">
        <v>629</v>
      </c>
      <c r="C86" t="s">
        <v>629</v>
      </c>
      <c r="D86" t="s">
        <v>625</v>
      </c>
      <c r="E86" t="s">
        <v>626</v>
      </c>
      <c r="F86">
        <v>1</v>
      </c>
      <c r="G86">
        <v>5</v>
      </c>
      <c r="H86">
        <v>2</v>
      </c>
      <c r="I86" s="10">
        <f>((G86*8)*(G86*7))/10000</f>
        <v>0.14000000000000001</v>
      </c>
      <c r="J86" s="10" t="s">
        <v>1744</v>
      </c>
      <c r="K86" s="10">
        <f>((25*0.4)+I86)+(0.05*G86)</f>
        <v>10.39</v>
      </c>
      <c r="L86" s="10">
        <f>K86-I86</f>
        <v>10.25</v>
      </c>
      <c r="M86" t="s">
        <v>620</v>
      </c>
      <c r="N86" t="s">
        <v>44</v>
      </c>
      <c r="O86" t="s">
        <v>45</v>
      </c>
      <c r="P86" t="s">
        <v>45</v>
      </c>
      <c r="Q86" t="s">
        <v>46</v>
      </c>
      <c r="R86" t="s">
        <v>621</v>
      </c>
      <c r="U86" t="s">
        <v>622</v>
      </c>
      <c r="V86">
        <v>135980.258500002</v>
      </c>
      <c r="W86">
        <v>453317.19950000203</v>
      </c>
      <c r="X86" t="s">
        <v>630</v>
      </c>
      <c r="Y86" t="s">
        <v>49</v>
      </c>
      <c r="AB86" s="1">
        <v>44775.305783032403</v>
      </c>
      <c r="AC86" t="s">
        <v>50</v>
      </c>
      <c r="AD86" s="1">
        <v>44777.627015439801</v>
      </c>
      <c r="AE86" t="s">
        <v>51</v>
      </c>
      <c r="AF86" t="s">
        <v>52</v>
      </c>
      <c r="AG86" t="s">
        <v>46</v>
      </c>
      <c r="AH86" t="s">
        <v>46</v>
      </c>
      <c r="AI86" t="s">
        <v>46</v>
      </c>
      <c r="AJ86" t="s">
        <v>46</v>
      </c>
      <c r="AK86" t="s">
        <v>46</v>
      </c>
      <c r="AL86" t="s">
        <v>46</v>
      </c>
      <c r="AM86" t="s">
        <v>46</v>
      </c>
      <c r="AP86" t="s">
        <v>53</v>
      </c>
      <c r="AR86" t="s">
        <v>46</v>
      </c>
      <c r="AU86">
        <v>5.1098180877048502</v>
      </c>
      <c r="AV86">
        <v>52.067817167823897</v>
      </c>
    </row>
    <row r="87" spans="1:48" x14ac:dyDescent="0.45">
      <c r="A87">
        <v>1938</v>
      </c>
      <c r="B87" t="s">
        <v>631</v>
      </c>
      <c r="C87" t="s">
        <v>631</v>
      </c>
      <c r="D87" t="s">
        <v>619</v>
      </c>
      <c r="E87" t="s">
        <v>86</v>
      </c>
      <c r="F87">
        <v>1</v>
      </c>
      <c r="G87">
        <v>5</v>
      </c>
      <c r="H87">
        <v>2</v>
      </c>
      <c r="I87" s="10">
        <f>((G87*8)*(G87*7))/10000</f>
        <v>0.14000000000000001</v>
      </c>
      <c r="J87" s="10" t="s">
        <v>1744</v>
      </c>
      <c r="K87" s="10">
        <f>((25*0.4)+I87)+(0.05*G87)</f>
        <v>10.39</v>
      </c>
      <c r="L87" s="10">
        <f>K87-I87</f>
        <v>10.25</v>
      </c>
      <c r="M87" t="s">
        <v>620</v>
      </c>
      <c r="N87" t="s">
        <v>44</v>
      </c>
      <c r="O87" t="s">
        <v>75</v>
      </c>
      <c r="P87" t="s">
        <v>75</v>
      </c>
      <c r="Q87" t="s">
        <v>46</v>
      </c>
      <c r="R87" t="s">
        <v>621</v>
      </c>
      <c r="U87" t="s">
        <v>622</v>
      </c>
      <c r="V87">
        <v>135964.10209999999</v>
      </c>
      <c r="W87">
        <v>453306.28610000003</v>
      </c>
      <c r="X87" t="s">
        <v>632</v>
      </c>
      <c r="Y87" t="s">
        <v>49</v>
      </c>
      <c r="AB87" s="1">
        <v>44775.305783032403</v>
      </c>
      <c r="AC87" t="s">
        <v>50</v>
      </c>
      <c r="AD87" s="1">
        <v>44777.627015439801</v>
      </c>
      <c r="AE87" t="s">
        <v>51</v>
      </c>
      <c r="AF87" t="s">
        <v>52</v>
      </c>
      <c r="AG87" t="s">
        <v>46</v>
      </c>
      <c r="AH87" t="s">
        <v>46</v>
      </c>
      <c r="AI87" t="s">
        <v>46</v>
      </c>
      <c r="AJ87" t="s">
        <v>46</v>
      </c>
      <c r="AK87" t="s">
        <v>46</v>
      </c>
      <c r="AL87" t="s">
        <v>46</v>
      </c>
      <c r="AM87" t="s">
        <v>46</v>
      </c>
      <c r="AP87" t="s">
        <v>53</v>
      </c>
      <c r="AR87" t="s">
        <v>46</v>
      </c>
      <c r="AU87">
        <v>5.1095830726165197</v>
      </c>
      <c r="AV87">
        <v>52.067718523762302</v>
      </c>
    </row>
    <row r="88" spans="1:48" x14ac:dyDescent="0.45">
      <c r="A88">
        <v>1939</v>
      </c>
      <c r="B88" t="s">
        <v>633</v>
      </c>
      <c r="C88" t="s">
        <v>633</v>
      </c>
      <c r="D88" t="s">
        <v>619</v>
      </c>
      <c r="E88" t="s">
        <v>86</v>
      </c>
      <c r="F88">
        <v>1</v>
      </c>
      <c r="G88">
        <v>5</v>
      </c>
      <c r="H88">
        <v>2</v>
      </c>
      <c r="I88" s="10">
        <f>((G88*8)*(G88*7))/10000</f>
        <v>0.14000000000000001</v>
      </c>
      <c r="J88" s="10" t="s">
        <v>1744</v>
      </c>
      <c r="K88" s="10">
        <f>((25*0.4)+I88)+(0.05*G88)</f>
        <v>10.39</v>
      </c>
      <c r="L88" s="10">
        <f>K88-I88</f>
        <v>10.25</v>
      </c>
      <c r="M88" t="s">
        <v>620</v>
      </c>
      <c r="N88" t="s">
        <v>44</v>
      </c>
      <c r="O88" t="s">
        <v>75</v>
      </c>
      <c r="P88" t="s">
        <v>75</v>
      </c>
      <c r="Q88" t="s">
        <v>46</v>
      </c>
      <c r="R88" t="s">
        <v>621</v>
      </c>
      <c r="U88" t="s">
        <v>622</v>
      </c>
      <c r="V88">
        <v>135987.19270000199</v>
      </c>
      <c r="W88">
        <v>453302.75020000001</v>
      </c>
      <c r="X88" t="s">
        <v>634</v>
      </c>
      <c r="Y88" t="s">
        <v>49</v>
      </c>
      <c r="AB88" s="1">
        <v>44775.305783032403</v>
      </c>
      <c r="AC88" t="s">
        <v>50</v>
      </c>
      <c r="AD88" s="1">
        <v>44777.627015439801</v>
      </c>
      <c r="AE88" t="s">
        <v>51</v>
      </c>
      <c r="AF88" t="s">
        <v>52</v>
      </c>
      <c r="AG88" t="s">
        <v>46</v>
      </c>
      <c r="AH88" t="s">
        <v>46</v>
      </c>
      <c r="AI88" t="s">
        <v>46</v>
      </c>
      <c r="AJ88" t="s">
        <v>46</v>
      </c>
      <c r="AK88" t="s">
        <v>46</v>
      </c>
      <c r="AL88" t="s">
        <v>46</v>
      </c>
      <c r="AM88" t="s">
        <v>46</v>
      </c>
      <c r="AP88" t="s">
        <v>53</v>
      </c>
      <c r="AR88" t="s">
        <v>46</v>
      </c>
      <c r="AU88">
        <v>5.1099200197890102</v>
      </c>
      <c r="AV88">
        <v>52.067687535885597</v>
      </c>
    </row>
    <row r="89" spans="1:48" x14ac:dyDescent="0.45">
      <c r="A89">
        <v>1940</v>
      </c>
      <c r="B89" t="s">
        <v>635</v>
      </c>
      <c r="C89" t="s">
        <v>635</v>
      </c>
      <c r="D89" t="s">
        <v>619</v>
      </c>
      <c r="E89" t="s">
        <v>86</v>
      </c>
      <c r="F89">
        <v>1</v>
      </c>
      <c r="G89">
        <v>5</v>
      </c>
      <c r="H89">
        <v>2</v>
      </c>
      <c r="I89" s="10">
        <f>((G89*8)*(G89*7))/10000</f>
        <v>0.14000000000000001</v>
      </c>
      <c r="J89" s="10" t="s">
        <v>1744</v>
      </c>
      <c r="K89" s="10">
        <f>((25*0.4)+I89)+(0.05*G89)</f>
        <v>10.39</v>
      </c>
      <c r="L89" s="10">
        <f>K89-I89</f>
        <v>10.25</v>
      </c>
      <c r="M89" t="s">
        <v>620</v>
      </c>
      <c r="N89" t="s">
        <v>44</v>
      </c>
      <c r="O89" t="s">
        <v>45</v>
      </c>
      <c r="P89" t="s">
        <v>45</v>
      </c>
      <c r="Q89" t="s">
        <v>46</v>
      </c>
      <c r="R89" t="s">
        <v>621</v>
      </c>
      <c r="U89" t="s">
        <v>622</v>
      </c>
      <c r="V89">
        <v>135993.77840000001</v>
      </c>
      <c r="W89">
        <v>453290.50600000098</v>
      </c>
      <c r="X89" t="s">
        <v>636</v>
      </c>
      <c r="Y89" t="s">
        <v>49</v>
      </c>
      <c r="AB89" s="1">
        <v>44775.305783032403</v>
      </c>
      <c r="AC89" t="s">
        <v>50</v>
      </c>
      <c r="AD89" s="1">
        <v>44777.627015439801</v>
      </c>
      <c r="AE89" t="s">
        <v>51</v>
      </c>
      <c r="AF89" t="s">
        <v>52</v>
      </c>
      <c r="AG89" t="s">
        <v>46</v>
      </c>
      <c r="AH89" t="s">
        <v>46</v>
      </c>
      <c r="AI89" t="s">
        <v>46</v>
      </c>
      <c r="AJ89" t="s">
        <v>46</v>
      </c>
      <c r="AK89" t="s">
        <v>46</v>
      </c>
      <c r="AL89" t="s">
        <v>46</v>
      </c>
      <c r="AM89" t="s">
        <v>46</v>
      </c>
      <c r="AP89" t="s">
        <v>53</v>
      </c>
      <c r="AR89" t="s">
        <v>46</v>
      </c>
      <c r="AU89">
        <v>5.1100167461084398</v>
      </c>
      <c r="AV89">
        <v>52.067577711278801</v>
      </c>
    </row>
    <row r="90" spans="1:48" x14ac:dyDescent="0.45">
      <c r="A90">
        <v>1941</v>
      </c>
      <c r="B90" t="s">
        <v>637</v>
      </c>
      <c r="C90" t="s">
        <v>637</v>
      </c>
      <c r="D90" t="s">
        <v>619</v>
      </c>
      <c r="E90" t="s">
        <v>86</v>
      </c>
      <c r="F90">
        <v>1</v>
      </c>
      <c r="G90">
        <v>5</v>
      </c>
      <c r="H90">
        <v>2</v>
      </c>
      <c r="I90" s="10">
        <f>((G90*8)*(G90*7))/10000</f>
        <v>0.14000000000000001</v>
      </c>
      <c r="J90" s="10" t="s">
        <v>1744</v>
      </c>
      <c r="K90" s="10">
        <f>((25*0.4)+I90)+(0.05*G90)</f>
        <v>10.39</v>
      </c>
      <c r="L90" s="10">
        <f>K90-I90</f>
        <v>10.25</v>
      </c>
      <c r="M90" t="s">
        <v>620</v>
      </c>
      <c r="N90" t="s">
        <v>44</v>
      </c>
      <c r="O90" t="s">
        <v>45</v>
      </c>
      <c r="P90" t="s">
        <v>45</v>
      </c>
      <c r="Q90" t="s">
        <v>46</v>
      </c>
      <c r="R90" t="s">
        <v>638</v>
      </c>
      <c r="U90" t="s">
        <v>622</v>
      </c>
      <c r="V90">
        <v>135991.869800001</v>
      </c>
      <c r="W90">
        <v>453278.58980000002</v>
      </c>
      <c r="X90" t="s">
        <v>639</v>
      </c>
      <c r="Y90" t="s">
        <v>49</v>
      </c>
      <c r="AB90" s="1">
        <v>44775.305783032403</v>
      </c>
      <c r="AC90" t="s">
        <v>50</v>
      </c>
      <c r="AD90" s="1">
        <v>44777.627015439801</v>
      </c>
      <c r="AE90" t="s">
        <v>51</v>
      </c>
      <c r="AF90" t="s">
        <v>52</v>
      </c>
      <c r="AG90" t="s">
        <v>46</v>
      </c>
      <c r="AH90" t="s">
        <v>46</v>
      </c>
      <c r="AI90" t="s">
        <v>46</v>
      </c>
      <c r="AJ90" t="s">
        <v>46</v>
      </c>
      <c r="AK90" t="s">
        <v>46</v>
      </c>
      <c r="AL90" t="s">
        <v>46</v>
      </c>
      <c r="AM90" t="s">
        <v>46</v>
      </c>
      <c r="AP90" t="s">
        <v>53</v>
      </c>
      <c r="AR90" t="s">
        <v>46</v>
      </c>
      <c r="AU90">
        <v>5.1099895746152901</v>
      </c>
      <c r="AV90">
        <v>52.067470543355498</v>
      </c>
    </row>
    <row r="91" spans="1:48" x14ac:dyDescent="0.45">
      <c r="A91">
        <v>1942</v>
      </c>
      <c r="B91" t="s">
        <v>640</v>
      </c>
      <c r="C91" t="s">
        <v>640</v>
      </c>
      <c r="D91" t="s">
        <v>619</v>
      </c>
      <c r="E91" t="s">
        <v>86</v>
      </c>
      <c r="F91">
        <v>1</v>
      </c>
      <c r="G91">
        <v>5</v>
      </c>
      <c r="H91">
        <v>2</v>
      </c>
      <c r="I91" s="10">
        <f>((G91*8)*(G91*7))/10000</f>
        <v>0.14000000000000001</v>
      </c>
      <c r="J91" s="10" t="s">
        <v>1744</v>
      </c>
      <c r="K91" s="10">
        <f>((25*0.4)+I91)+(0.05*G91)</f>
        <v>10.39</v>
      </c>
      <c r="L91" s="10">
        <f>K91-I91</f>
        <v>10.25</v>
      </c>
      <c r="M91" t="s">
        <v>620</v>
      </c>
      <c r="N91" t="s">
        <v>44</v>
      </c>
      <c r="O91" t="s">
        <v>45</v>
      </c>
      <c r="P91" t="s">
        <v>45</v>
      </c>
      <c r="Q91" t="s">
        <v>46</v>
      </c>
      <c r="R91" t="s">
        <v>621</v>
      </c>
      <c r="U91" t="s">
        <v>622</v>
      </c>
      <c r="V91">
        <v>135968.65710000301</v>
      </c>
      <c r="W91">
        <v>453275.70310000301</v>
      </c>
      <c r="X91" t="s">
        <v>641</v>
      </c>
      <c r="Y91" t="s">
        <v>49</v>
      </c>
      <c r="AB91" s="1">
        <v>44775.305783032403</v>
      </c>
      <c r="AC91" t="s">
        <v>50</v>
      </c>
      <c r="AD91" s="1">
        <v>44777.627015439801</v>
      </c>
      <c r="AE91" t="s">
        <v>51</v>
      </c>
      <c r="AF91" t="s">
        <v>52</v>
      </c>
      <c r="AG91" t="s">
        <v>46</v>
      </c>
      <c r="AH91" t="s">
        <v>46</v>
      </c>
      <c r="AI91" t="s">
        <v>46</v>
      </c>
      <c r="AJ91" t="s">
        <v>46</v>
      </c>
      <c r="AK91" t="s">
        <v>46</v>
      </c>
      <c r="AL91" t="s">
        <v>46</v>
      </c>
      <c r="AM91" t="s">
        <v>46</v>
      </c>
      <c r="AP91" t="s">
        <v>53</v>
      </c>
      <c r="AR91" t="s">
        <v>46</v>
      </c>
      <c r="AU91">
        <v>5.1096512063283601</v>
      </c>
      <c r="AV91">
        <v>52.067443801097902</v>
      </c>
    </row>
    <row r="92" spans="1:48" x14ac:dyDescent="0.45">
      <c r="A92">
        <v>1943</v>
      </c>
      <c r="B92" t="s">
        <v>642</v>
      </c>
      <c r="C92" t="s">
        <v>642</v>
      </c>
      <c r="D92" t="s">
        <v>625</v>
      </c>
      <c r="E92" t="s">
        <v>626</v>
      </c>
      <c r="F92">
        <v>1</v>
      </c>
      <c r="G92">
        <v>5</v>
      </c>
      <c r="H92">
        <v>2</v>
      </c>
      <c r="I92" s="10">
        <f>((G92*8)*(G92*7))/10000</f>
        <v>0.14000000000000001</v>
      </c>
      <c r="J92" s="10" t="s">
        <v>1744</v>
      </c>
      <c r="K92" s="10">
        <f>((25*0.4)+I92)+(0.05*G92)</f>
        <v>10.39</v>
      </c>
      <c r="L92" s="10">
        <f>K92-I92</f>
        <v>10.25</v>
      </c>
      <c r="M92" t="s">
        <v>620</v>
      </c>
      <c r="N92" t="s">
        <v>44</v>
      </c>
      <c r="O92" t="s">
        <v>45</v>
      </c>
      <c r="P92" t="s">
        <v>45</v>
      </c>
      <c r="Q92" t="s">
        <v>46</v>
      </c>
      <c r="R92" t="s">
        <v>621</v>
      </c>
      <c r="U92" t="s">
        <v>622</v>
      </c>
      <c r="V92">
        <v>135976.95600000001</v>
      </c>
      <c r="W92">
        <v>453287.50500000297</v>
      </c>
      <c r="X92" t="s">
        <v>643</v>
      </c>
      <c r="Y92" t="s">
        <v>49</v>
      </c>
      <c r="AB92" s="1">
        <v>44775.305783032403</v>
      </c>
      <c r="AC92" t="s">
        <v>50</v>
      </c>
      <c r="AD92" s="1">
        <v>44777.627015439801</v>
      </c>
      <c r="AE92" t="s">
        <v>51</v>
      </c>
      <c r="AF92" t="s">
        <v>52</v>
      </c>
      <c r="AG92" t="s">
        <v>46</v>
      </c>
      <c r="AH92" t="s">
        <v>46</v>
      </c>
      <c r="AI92" t="s">
        <v>46</v>
      </c>
      <c r="AJ92" t="s">
        <v>46</v>
      </c>
      <c r="AK92" t="s">
        <v>46</v>
      </c>
      <c r="AL92" t="s">
        <v>46</v>
      </c>
      <c r="AM92" t="s">
        <v>46</v>
      </c>
      <c r="AP92" t="s">
        <v>53</v>
      </c>
      <c r="AR92" t="s">
        <v>46</v>
      </c>
      <c r="AU92">
        <v>5.1097715783222899</v>
      </c>
      <c r="AV92">
        <v>52.067550161170601</v>
      </c>
    </row>
    <row r="93" spans="1:48" x14ac:dyDescent="0.45">
      <c r="A93">
        <v>1944</v>
      </c>
      <c r="B93" t="s">
        <v>644</v>
      </c>
      <c r="C93" t="s">
        <v>644</v>
      </c>
      <c r="D93" t="s">
        <v>645</v>
      </c>
      <c r="E93" t="s">
        <v>646</v>
      </c>
      <c r="G93">
        <v>5</v>
      </c>
      <c r="H93">
        <v>2</v>
      </c>
      <c r="I93" s="10">
        <f>((G93*8)*(G93*8))/10000</f>
        <v>0.16</v>
      </c>
      <c r="J93" s="10"/>
      <c r="M93" t="s">
        <v>620</v>
      </c>
      <c r="N93" t="s">
        <v>44</v>
      </c>
      <c r="O93" t="s">
        <v>68</v>
      </c>
      <c r="P93" t="s">
        <v>68</v>
      </c>
      <c r="Q93" t="s">
        <v>53</v>
      </c>
      <c r="R93" t="s">
        <v>647</v>
      </c>
      <c r="S93" t="s">
        <v>198</v>
      </c>
      <c r="T93" t="s">
        <v>648</v>
      </c>
      <c r="U93" t="s">
        <v>622</v>
      </c>
      <c r="V93">
        <v>136010.055600002</v>
      </c>
      <c r="W93">
        <v>453307.99390000099</v>
      </c>
      <c r="X93" t="s">
        <v>649</v>
      </c>
      <c r="Y93" t="s">
        <v>49</v>
      </c>
      <c r="AB93" s="1">
        <v>44775.305783032403</v>
      </c>
      <c r="AC93" t="s">
        <v>50</v>
      </c>
      <c r="AD93" s="1">
        <v>44778.610290532401</v>
      </c>
      <c r="AE93" t="s">
        <v>51</v>
      </c>
      <c r="AF93" t="s">
        <v>73</v>
      </c>
      <c r="AG93" t="s">
        <v>53</v>
      </c>
      <c r="AH93" t="s">
        <v>53</v>
      </c>
      <c r="AI93" t="s">
        <v>46</v>
      </c>
      <c r="AJ93" t="s">
        <v>46</v>
      </c>
      <c r="AK93" t="s">
        <v>46</v>
      </c>
      <c r="AL93" t="s">
        <v>46</v>
      </c>
      <c r="AM93" t="s">
        <v>46</v>
      </c>
      <c r="AO93" t="s">
        <v>650</v>
      </c>
      <c r="AP93" t="s">
        <v>53</v>
      </c>
      <c r="AR93" t="s">
        <v>46</v>
      </c>
      <c r="AU93">
        <v>5.1102531575887902</v>
      </c>
      <c r="AV93">
        <v>52.067735450032401</v>
      </c>
    </row>
    <row r="94" spans="1:48" x14ac:dyDescent="0.45">
      <c r="A94">
        <v>1945</v>
      </c>
      <c r="B94" t="s">
        <v>651</v>
      </c>
      <c r="C94" t="s">
        <v>651</v>
      </c>
      <c r="D94" t="s">
        <v>645</v>
      </c>
      <c r="E94" t="s">
        <v>646</v>
      </c>
      <c r="G94">
        <v>5</v>
      </c>
      <c r="H94">
        <v>2</v>
      </c>
      <c r="I94" s="10">
        <f>((G94*8)*(G94*8))/10000</f>
        <v>0.16</v>
      </c>
      <c r="J94" s="10"/>
      <c r="M94" t="s">
        <v>620</v>
      </c>
      <c r="N94" t="s">
        <v>44</v>
      </c>
      <c r="O94" t="s">
        <v>68</v>
      </c>
      <c r="P94" t="s">
        <v>68</v>
      </c>
      <c r="Q94" t="s">
        <v>53</v>
      </c>
      <c r="R94" t="s">
        <v>647</v>
      </c>
      <c r="S94" t="s">
        <v>198</v>
      </c>
      <c r="T94" t="s">
        <v>648</v>
      </c>
      <c r="U94" t="s">
        <v>622</v>
      </c>
      <c r="V94">
        <v>136018.725900002</v>
      </c>
      <c r="W94">
        <v>453301.94550000102</v>
      </c>
      <c r="X94" t="s">
        <v>652</v>
      </c>
      <c r="Y94" t="s">
        <v>49</v>
      </c>
      <c r="AB94" s="1">
        <v>44775.305783032403</v>
      </c>
      <c r="AC94" t="s">
        <v>50</v>
      </c>
      <c r="AD94" s="1">
        <v>44778.610290532401</v>
      </c>
      <c r="AE94" t="s">
        <v>51</v>
      </c>
      <c r="AF94" t="s">
        <v>73</v>
      </c>
      <c r="AG94" t="s">
        <v>53</v>
      </c>
      <c r="AH94" t="s">
        <v>53</v>
      </c>
      <c r="AI94" t="s">
        <v>46</v>
      </c>
      <c r="AJ94" t="s">
        <v>46</v>
      </c>
      <c r="AK94" t="s">
        <v>46</v>
      </c>
      <c r="AL94" t="s">
        <v>46</v>
      </c>
      <c r="AM94" t="s">
        <v>46</v>
      </c>
      <c r="AO94" t="s">
        <v>650</v>
      </c>
      <c r="AP94" t="s">
        <v>53</v>
      </c>
      <c r="AR94" t="s">
        <v>46</v>
      </c>
      <c r="AU94">
        <v>5.1103799403284302</v>
      </c>
      <c r="AV94">
        <v>52.067681384228997</v>
      </c>
    </row>
    <row r="95" spans="1:48" x14ac:dyDescent="0.45">
      <c r="A95">
        <v>1946</v>
      </c>
      <c r="B95" t="s">
        <v>653</v>
      </c>
      <c r="C95" t="s">
        <v>653</v>
      </c>
      <c r="D95" t="s">
        <v>645</v>
      </c>
      <c r="E95" t="s">
        <v>646</v>
      </c>
      <c r="G95">
        <v>5</v>
      </c>
      <c r="H95">
        <v>2</v>
      </c>
      <c r="I95" s="10">
        <f>((G95*8)*(G95*8))/10000</f>
        <v>0.16</v>
      </c>
      <c r="J95" s="10"/>
      <c r="M95" t="s">
        <v>620</v>
      </c>
      <c r="N95" t="s">
        <v>44</v>
      </c>
      <c r="O95" t="s">
        <v>68</v>
      </c>
      <c r="P95" t="s">
        <v>68</v>
      </c>
      <c r="Q95" t="s">
        <v>53</v>
      </c>
      <c r="R95" t="s">
        <v>647</v>
      </c>
      <c r="S95" t="s">
        <v>198</v>
      </c>
      <c r="T95" t="s">
        <v>648</v>
      </c>
      <c r="U95" t="s">
        <v>622</v>
      </c>
      <c r="V95">
        <v>136025.19590000101</v>
      </c>
      <c r="W95">
        <v>453310.38080000097</v>
      </c>
      <c r="X95" t="s">
        <v>654</v>
      </c>
      <c r="Y95" t="s">
        <v>49</v>
      </c>
      <c r="AB95" s="1">
        <v>44775.305783032403</v>
      </c>
      <c r="AC95" t="s">
        <v>50</v>
      </c>
      <c r="AD95" s="1">
        <v>44778.610290532401</v>
      </c>
      <c r="AE95" t="s">
        <v>51</v>
      </c>
      <c r="AF95" t="s">
        <v>73</v>
      </c>
      <c r="AG95" t="s">
        <v>53</v>
      </c>
      <c r="AH95" t="s">
        <v>53</v>
      </c>
      <c r="AI95" t="s">
        <v>46</v>
      </c>
      <c r="AJ95" t="s">
        <v>46</v>
      </c>
      <c r="AK95" t="s">
        <v>46</v>
      </c>
      <c r="AL95" t="s">
        <v>46</v>
      </c>
      <c r="AM95" t="s">
        <v>46</v>
      </c>
      <c r="AO95" t="s">
        <v>650</v>
      </c>
      <c r="AP95" t="s">
        <v>53</v>
      </c>
      <c r="AR95" t="s">
        <v>46</v>
      </c>
      <c r="AU95">
        <v>5.1104738292518403</v>
      </c>
      <c r="AV95">
        <v>52.067757422032599</v>
      </c>
    </row>
    <row r="96" spans="1:48" x14ac:dyDescent="0.45">
      <c r="A96">
        <v>1947</v>
      </c>
      <c r="B96" t="s">
        <v>655</v>
      </c>
      <c r="C96" t="s">
        <v>655</v>
      </c>
      <c r="D96" t="s">
        <v>645</v>
      </c>
      <c r="E96" t="s">
        <v>646</v>
      </c>
      <c r="G96">
        <v>5</v>
      </c>
      <c r="H96">
        <v>2</v>
      </c>
      <c r="I96" s="10">
        <f>((G96*8)*(G96*8))/10000</f>
        <v>0.16</v>
      </c>
      <c r="J96" s="10"/>
      <c r="M96" t="s">
        <v>620</v>
      </c>
      <c r="N96" t="s">
        <v>44</v>
      </c>
      <c r="O96" t="s">
        <v>68</v>
      </c>
      <c r="P96" t="s">
        <v>68</v>
      </c>
      <c r="Q96" t="s">
        <v>53</v>
      </c>
      <c r="R96" t="s">
        <v>647</v>
      </c>
      <c r="S96" t="s">
        <v>198</v>
      </c>
      <c r="T96" t="s">
        <v>648</v>
      </c>
      <c r="U96" t="s">
        <v>622</v>
      </c>
      <c r="V96">
        <v>136033.594000001</v>
      </c>
      <c r="W96">
        <v>453303.63020000199</v>
      </c>
      <c r="X96" t="s">
        <v>656</v>
      </c>
      <c r="Y96" t="s">
        <v>49</v>
      </c>
      <c r="AB96" s="1">
        <v>44775.305783032403</v>
      </c>
      <c r="AC96" t="s">
        <v>50</v>
      </c>
      <c r="AD96" s="1">
        <v>44778.610290532401</v>
      </c>
      <c r="AE96" t="s">
        <v>51</v>
      </c>
      <c r="AF96" t="s">
        <v>73</v>
      </c>
      <c r="AG96" t="s">
        <v>53</v>
      </c>
      <c r="AH96" t="s">
        <v>53</v>
      </c>
      <c r="AI96" t="s">
        <v>46</v>
      </c>
      <c r="AJ96" t="s">
        <v>46</v>
      </c>
      <c r="AK96" t="s">
        <v>46</v>
      </c>
      <c r="AL96" t="s">
        <v>46</v>
      </c>
      <c r="AM96" t="s">
        <v>46</v>
      </c>
      <c r="AO96" t="s">
        <v>650</v>
      </c>
      <c r="AP96" t="s">
        <v>53</v>
      </c>
      <c r="AR96" t="s">
        <v>46</v>
      </c>
      <c r="AU96">
        <v>5.1105966810544201</v>
      </c>
      <c r="AV96">
        <v>52.067697035322396</v>
      </c>
    </row>
    <row r="97" spans="1:48" x14ac:dyDescent="0.45">
      <c r="A97">
        <v>1948</v>
      </c>
      <c r="B97" t="s">
        <v>657</v>
      </c>
      <c r="C97" t="s">
        <v>657</v>
      </c>
      <c r="D97" t="s">
        <v>645</v>
      </c>
      <c r="E97" t="s">
        <v>646</v>
      </c>
      <c r="G97">
        <v>5</v>
      </c>
      <c r="H97">
        <v>2</v>
      </c>
      <c r="I97" s="10">
        <f>((G97*8)*(G97*8))/10000</f>
        <v>0.16</v>
      </c>
      <c r="J97" s="10"/>
      <c r="M97" t="s">
        <v>620</v>
      </c>
      <c r="N97" t="s">
        <v>44</v>
      </c>
      <c r="O97" t="s">
        <v>68</v>
      </c>
      <c r="P97" t="s">
        <v>68</v>
      </c>
      <c r="Q97" t="s">
        <v>53</v>
      </c>
      <c r="R97" t="s">
        <v>647</v>
      </c>
      <c r="S97" t="s">
        <v>198</v>
      </c>
      <c r="T97" t="s">
        <v>648</v>
      </c>
      <c r="U97" t="s">
        <v>622</v>
      </c>
      <c r="V97">
        <v>136039.05890000201</v>
      </c>
      <c r="W97">
        <v>453312.66830000299</v>
      </c>
      <c r="X97" t="s">
        <v>658</v>
      </c>
      <c r="Y97" t="s">
        <v>49</v>
      </c>
      <c r="AB97" s="1">
        <v>44775.305783032403</v>
      </c>
      <c r="AC97" t="s">
        <v>50</v>
      </c>
      <c r="AD97" s="1">
        <v>44778.610290532401</v>
      </c>
      <c r="AE97" t="s">
        <v>51</v>
      </c>
      <c r="AF97" t="s">
        <v>73</v>
      </c>
      <c r="AG97" t="s">
        <v>53</v>
      </c>
      <c r="AH97" t="s">
        <v>53</v>
      </c>
      <c r="AI97" t="s">
        <v>46</v>
      </c>
      <c r="AJ97" t="s">
        <v>46</v>
      </c>
      <c r="AK97" t="s">
        <v>46</v>
      </c>
      <c r="AL97" t="s">
        <v>46</v>
      </c>
      <c r="AM97" t="s">
        <v>46</v>
      </c>
      <c r="AO97" t="s">
        <v>650</v>
      </c>
      <c r="AP97" t="s">
        <v>53</v>
      </c>
      <c r="AR97" t="s">
        <v>46</v>
      </c>
      <c r="AU97">
        <v>5.1106758786459601</v>
      </c>
      <c r="AV97">
        <v>52.0677784565138</v>
      </c>
    </row>
    <row r="98" spans="1:48" x14ac:dyDescent="0.45">
      <c r="A98">
        <v>1949</v>
      </c>
      <c r="B98" t="s">
        <v>659</v>
      </c>
      <c r="C98" t="s">
        <v>659</v>
      </c>
      <c r="D98" t="s">
        <v>645</v>
      </c>
      <c r="E98" t="s">
        <v>646</v>
      </c>
      <c r="G98">
        <v>5</v>
      </c>
      <c r="H98">
        <v>2</v>
      </c>
      <c r="I98" s="10">
        <f>((G98*8)*(G98*8))/10000</f>
        <v>0.16</v>
      </c>
      <c r="J98" s="10"/>
      <c r="M98" t="s">
        <v>620</v>
      </c>
      <c r="N98" t="s">
        <v>44</v>
      </c>
      <c r="O98" t="s">
        <v>68</v>
      </c>
      <c r="P98" t="s">
        <v>68</v>
      </c>
      <c r="Q98" t="s">
        <v>53</v>
      </c>
      <c r="R98" t="s">
        <v>647</v>
      </c>
      <c r="S98" t="s">
        <v>198</v>
      </c>
      <c r="T98" t="s">
        <v>648</v>
      </c>
      <c r="U98" t="s">
        <v>622</v>
      </c>
      <c r="V98">
        <v>136047.4516</v>
      </c>
      <c r="W98">
        <v>453305.85220000101</v>
      </c>
      <c r="X98" t="s">
        <v>660</v>
      </c>
      <c r="Y98" t="s">
        <v>49</v>
      </c>
      <c r="AB98" s="1">
        <v>44775.305783032403</v>
      </c>
      <c r="AC98" t="s">
        <v>50</v>
      </c>
      <c r="AD98" s="1">
        <v>44778.610290532401</v>
      </c>
      <c r="AE98" t="s">
        <v>51</v>
      </c>
      <c r="AF98" t="s">
        <v>73</v>
      </c>
      <c r="AG98" t="s">
        <v>53</v>
      </c>
      <c r="AH98" t="s">
        <v>53</v>
      </c>
      <c r="AI98" t="s">
        <v>46</v>
      </c>
      <c r="AJ98" t="s">
        <v>46</v>
      </c>
      <c r="AK98" t="s">
        <v>46</v>
      </c>
      <c r="AL98" t="s">
        <v>46</v>
      </c>
      <c r="AM98" t="s">
        <v>46</v>
      </c>
      <c r="AO98" t="s">
        <v>650</v>
      </c>
      <c r="AP98" t="s">
        <v>53</v>
      </c>
      <c r="AR98" t="s">
        <v>46</v>
      </c>
      <c r="AU98">
        <v>5.1107986551159303</v>
      </c>
      <c r="AV98">
        <v>52.067717480695997</v>
      </c>
    </row>
    <row r="99" spans="1:48" x14ac:dyDescent="0.45">
      <c r="A99">
        <v>1950</v>
      </c>
      <c r="B99" t="s">
        <v>661</v>
      </c>
      <c r="C99" t="s">
        <v>661</v>
      </c>
      <c r="D99" t="s">
        <v>645</v>
      </c>
      <c r="E99" t="s">
        <v>646</v>
      </c>
      <c r="G99">
        <v>5</v>
      </c>
      <c r="H99">
        <v>2</v>
      </c>
      <c r="I99" s="10">
        <f>((G99*8)*(G99*8))/10000</f>
        <v>0.16</v>
      </c>
      <c r="J99" s="10"/>
      <c r="M99" t="s">
        <v>620</v>
      </c>
      <c r="N99" t="s">
        <v>44</v>
      </c>
      <c r="O99" t="s">
        <v>68</v>
      </c>
      <c r="P99" t="s">
        <v>68</v>
      </c>
      <c r="Q99" t="s">
        <v>53</v>
      </c>
      <c r="R99" t="s">
        <v>647</v>
      </c>
      <c r="S99" t="s">
        <v>198</v>
      </c>
      <c r="T99" t="s">
        <v>648</v>
      </c>
      <c r="U99" t="s">
        <v>622</v>
      </c>
      <c r="V99">
        <v>136053.61570000299</v>
      </c>
      <c r="W99">
        <v>453315.06430000102</v>
      </c>
      <c r="X99" t="s">
        <v>662</v>
      </c>
      <c r="Y99" t="s">
        <v>49</v>
      </c>
      <c r="AB99" s="1">
        <v>44775.305783032403</v>
      </c>
      <c r="AC99" t="s">
        <v>50</v>
      </c>
      <c r="AD99" s="1">
        <v>44778.610290532401</v>
      </c>
      <c r="AE99" t="s">
        <v>51</v>
      </c>
      <c r="AF99" t="s">
        <v>73</v>
      </c>
      <c r="AG99" t="s">
        <v>53</v>
      </c>
      <c r="AH99" t="s">
        <v>53</v>
      </c>
      <c r="AI99" t="s">
        <v>46</v>
      </c>
      <c r="AJ99" t="s">
        <v>46</v>
      </c>
      <c r="AK99" t="s">
        <v>46</v>
      </c>
      <c r="AL99" t="s">
        <v>46</v>
      </c>
      <c r="AM99" t="s">
        <v>46</v>
      </c>
      <c r="AO99" t="s">
        <v>650</v>
      </c>
      <c r="AP99" t="s">
        <v>53</v>
      </c>
      <c r="AR99" t="s">
        <v>46</v>
      </c>
      <c r="AU99">
        <v>5.1108880405204102</v>
      </c>
      <c r="AV99">
        <v>52.067800489563901</v>
      </c>
    </row>
    <row r="100" spans="1:48" x14ac:dyDescent="0.45">
      <c r="A100">
        <v>1951</v>
      </c>
      <c r="B100" t="s">
        <v>663</v>
      </c>
      <c r="C100" t="s">
        <v>663</v>
      </c>
      <c r="D100" t="s">
        <v>645</v>
      </c>
      <c r="E100" t="s">
        <v>646</v>
      </c>
      <c r="G100">
        <v>5</v>
      </c>
      <c r="H100">
        <v>2</v>
      </c>
      <c r="I100" s="10">
        <f>((G100*8)*(G100*8))/10000</f>
        <v>0.16</v>
      </c>
      <c r="J100" s="10"/>
      <c r="M100" t="s">
        <v>620</v>
      </c>
      <c r="N100" t="s">
        <v>44</v>
      </c>
      <c r="O100" t="s">
        <v>68</v>
      </c>
      <c r="P100" t="s">
        <v>68</v>
      </c>
      <c r="Q100" t="s">
        <v>53</v>
      </c>
      <c r="R100" t="s">
        <v>647</v>
      </c>
      <c r="S100" t="s">
        <v>198</v>
      </c>
      <c r="T100" t="s">
        <v>648</v>
      </c>
      <c r="U100" t="s">
        <v>622</v>
      </c>
      <c r="V100">
        <v>136061.937400002</v>
      </c>
      <c r="W100">
        <v>453308.29780000099</v>
      </c>
      <c r="X100" t="s">
        <v>664</v>
      </c>
      <c r="Y100" t="s">
        <v>49</v>
      </c>
      <c r="AB100" s="1">
        <v>44775.305783032403</v>
      </c>
      <c r="AC100" t="s">
        <v>50</v>
      </c>
      <c r="AD100" s="1">
        <v>44778.610290532401</v>
      </c>
      <c r="AE100" t="s">
        <v>51</v>
      </c>
      <c r="AF100" t="s">
        <v>73</v>
      </c>
      <c r="AG100" t="s">
        <v>53</v>
      </c>
      <c r="AH100" t="s">
        <v>53</v>
      </c>
      <c r="AI100" t="s">
        <v>46</v>
      </c>
      <c r="AJ100" t="s">
        <v>46</v>
      </c>
      <c r="AK100" t="s">
        <v>46</v>
      </c>
      <c r="AL100" t="s">
        <v>46</v>
      </c>
      <c r="AM100" t="s">
        <v>46</v>
      </c>
      <c r="AO100" t="s">
        <v>650</v>
      </c>
      <c r="AP100" t="s">
        <v>53</v>
      </c>
      <c r="AR100" t="s">
        <v>46</v>
      </c>
      <c r="AU100">
        <v>5.1110097785563999</v>
      </c>
      <c r="AV100">
        <v>52.067739956902102</v>
      </c>
    </row>
    <row r="101" spans="1:48" x14ac:dyDescent="0.45">
      <c r="A101">
        <v>1952</v>
      </c>
      <c r="B101" t="s">
        <v>665</v>
      </c>
      <c r="C101" t="s">
        <v>665</v>
      </c>
      <c r="D101" t="s">
        <v>645</v>
      </c>
      <c r="E101" t="s">
        <v>646</v>
      </c>
      <c r="G101">
        <v>5</v>
      </c>
      <c r="H101">
        <v>2</v>
      </c>
      <c r="I101" s="10">
        <f>((G101*8)*(G101*8))/10000</f>
        <v>0.16</v>
      </c>
      <c r="J101" s="10"/>
      <c r="M101" t="s">
        <v>620</v>
      </c>
      <c r="N101" t="s">
        <v>44</v>
      </c>
      <c r="O101" t="s">
        <v>68</v>
      </c>
      <c r="P101" t="s">
        <v>68</v>
      </c>
      <c r="Q101" t="s">
        <v>53</v>
      </c>
      <c r="R101" t="s">
        <v>647</v>
      </c>
      <c r="S101" t="s">
        <v>198</v>
      </c>
      <c r="T101" t="s">
        <v>648</v>
      </c>
      <c r="U101" t="s">
        <v>622</v>
      </c>
      <c r="V101">
        <v>136068.639700003</v>
      </c>
      <c r="W101">
        <v>453317.22130000201</v>
      </c>
      <c r="X101" t="s">
        <v>666</v>
      </c>
      <c r="Y101" t="s">
        <v>49</v>
      </c>
      <c r="AB101" s="1">
        <v>44775.305783032403</v>
      </c>
      <c r="AC101" t="s">
        <v>50</v>
      </c>
      <c r="AD101" s="1">
        <v>44778.610290532401</v>
      </c>
      <c r="AE101" t="s">
        <v>51</v>
      </c>
      <c r="AF101" t="s">
        <v>73</v>
      </c>
      <c r="AG101" t="s">
        <v>53</v>
      </c>
      <c r="AH101" t="s">
        <v>53</v>
      </c>
      <c r="AI101" t="s">
        <v>46</v>
      </c>
      <c r="AJ101" t="s">
        <v>46</v>
      </c>
      <c r="AK101" t="s">
        <v>46</v>
      </c>
      <c r="AL101" t="s">
        <v>46</v>
      </c>
      <c r="AM101" t="s">
        <v>46</v>
      </c>
      <c r="AO101" t="s">
        <v>650</v>
      </c>
      <c r="AP101" t="s">
        <v>53</v>
      </c>
      <c r="AR101" t="s">
        <v>46</v>
      </c>
      <c r="AU101">
        <v>5.1111070294534402</v>
      </c>
      <c r="AV101">
        <v>52.067820390067297</v>
      </c>
    </row>
    <row r="102" spans="1:48" x14ac:dyDescent="0.45">
      <c r="A102">
        <v>1953</v>
      </c>
      <c r="B102" t="s">
        <v>667</v>
      </c>
      <c r="C102" t="s">
        <v>667</v>
      </c>
      <c r="D102" t="s">
        <v>619</v>
      </c>
      <c r="E102" t="s">
        <v>86</v>
      </c>
      <c r="F102">
        <v>1</v>
      </c>
      <c r="G102">
        <v>5</v>
      </c>
      <c r="H102">
        <v>2</v>
      </c>
      <c r="I102" s="10">
        <f>((G102*8)*(G102*7))/10000</f>
        <v>0.14000000000000001</v>
      </c>
      <c r="J102" s="10" t="s">
        <v>1744</v>
      </c>
      <c r="K102" s="10">
        <f>((25*0.4)+I102)+(0.05*G102)</f>
        <v>10.39</v>
      </c>
      <c r="L102" s="10">
        <f>K102-I102</f>
        <v>10.25</v>
      </c>
      <c r="M102" t="s">
        <v>620</v>
      </c>
      <c r="N102" t="s">
        <v>44</v>
      </c>
      <c r="O102" t="s">
        <v>75</v>
      </c>
      <c r="P102" t="s">
        <v>75</v>
      </c>
      <c r="Q102" t="s">
        <v>46</v>
      </c>
      <c r="R102" t="s">
        <v>621</v>
      </c>
      <c r="U102" t="s">
        <v>622</v>
      </c>
      <c r="V102">
        <v>136004.35700000101</v>
      </c>
      <c r="W102">
        <v>453257.933000002</v>
      </c>
      <c r="X102" t="s">
        <v>668</v>
      </c>
      <c r="Y102" t="s">
        <v>49</v>
      </c>
      <c r="AB102" s="1">
        <v>44775.305783032403</v>
      </c>
      <c r="AC102" t="s">
        <v>50</v>
      </c>
      <c r="AD102" s="1">
        <v>44777.625886365699</v>
      </c>
      <c r="AE102" t="s">
        <v>51</v>
      </c>
      <c r="AF102" t="s">
        <v>73</v>
      </c>
      <c r="AG102" t="s">
        <v>46</v>
      </c>
      <c r="AH102" t="s">
        <v>46</v>
      </c>
      <c r="AI102" t="s">
        <v>46</v>
      </c>
      <c r="AJ102" t="s">
        <v>46</v>
      </c>
      <c r="AK102" t="s">
        <v>46</v>
      </c>
      <c r="AL102" t="s">
        <v>46</v>
      </c>
      <c r="AM102" t="s">
        <v>46</v>
      </c>
      <c r="AP102" t="s">
        <v>53</v>
      </c>
      <c r="AR102" t="s">
        <v>46</v>
      </c>
      <c r="AU102">
        <v>5.1101728342124098</v>
      </c>
      <c r="AV102">
        <v>52.067285308797402</v>
      </c>
    </row>
    <row r="103" spans="1:48" x14ac:dyDescent="0.45">
      <c r="A103">
        <v>1954</v>
      </c>
      <c r="B103" t="s">
        <v>669</v>
      </c>
      <c r="C103" t="s">
        <v>669</v>
      </c>
      <c r="D103" t="s">
        <v>619</v>
      </c>
      <c r="E103" t="s">
        <v>86</v>
      </c>
      <c r="F103">
        <v>1</v>
      </c>
      <c r="G103">
        <v>5</v>
      </c>
      <c r="H103">
        <v>2</v>
      </c>
      <c r="I103" s="10">
        <f>((G103*8)*(G103*7))/10000</f>
        <v>0.14000000000000001</v>
      </c>
      <c r="J103" s="10" t="s">
        <v>1744</v>
      </c>
      <c r="K103" s="10">
        <f>((25*0.4)+I103)+(0.05*G103)</f>
        <v>10.39</v>
      </c>
      <c r="L103" s="10">
        <f>K103-I103</f>
        <v>10.25</v>
      </c>
      <c r="M103" t="s">
        <v>620</v>
      </c>
      <c r="N103" t="s">
        <v>44</v>
      </c>
      <c r="O103" t="s">
        <v>75</v>
      </c>
      <c r="P103" t="s">
        <v>75</v>
      </c>
      <c r="Q103" t="s">
        <v>46</v>
      </c>
      <c r="R103" t="s">
        <v>621</v>
      </c>
      <c r="U103" t="s">
        <v>622</v>
      </c>
      <c r="V103">
        <v>136039.90900000199</v>
      </c>
      <c r="W103">
        <v>453263.94600000198</v>
      </c>
      <c r="X103" t="s">
        <v>670</v>
      </c>
      <c r="Y103" t="s">
        <v>49</v>
      </c>
      <c r="AB103" s="1">
        <v>44775.305783032403</v>
      </c>
      <c r="AC103" t="s">
        <v>50</v>
      </c>
      <c r="AD103" s="1">
        <v>44777.625886365699</v>
      </c>
      <c r="AE103" t="s">
        <v>51</v>
      </c>
      <c r="AF103" t="s">
        <v>73</v>
      </c>
      <c r="AG103" t="s">
        <v>46</v>
      </c>
      <c r="AH103" t="s">
        <v>46</v>
      </c>
      <c r="AI103" t="s">
        <v>46</v>
      </c>
      <c r="AJ103" t="s">
        <v>46</v>
      </c>
      <c r="AK103" t="s">
        <v>46</v>
      </c>
      <c r="AL103" t="s">
        <v>46</v>
      </c>
      <c r="AM103" t="s">
        <v>46</v>
      </c>
      <c r="AP103" t="s">
        <v>53</v>
      </c>
      <c r="AR103" t="s">
        <v>46</v>
      </c>
      <c r="AU103">
        <v>5.1106909811975303</v>
      </c>
      <c r="AV103">
        <v>52.067340570955999</v>
      </c>
    </row>
    <row r="104" spans="1:48" x14ac:dyDescent="0.45">
      <c r="A104">
        <v>1955</v>
      </c>
      <c r="B104" t="s">
        <v>671</v>
      </c>
      <c r="C104" t="s">
        <v>671</v>
      </c>
      <c r="D104" t="s">
        <v>672</v>
      </c>
      <c r="E104" t="s">
        <v>673</v>
      </c>
      <c r="G104">
        <v>40</v>
      </c>
      <c r="H104">
        <v>4</v>
      </c>
      <c r="I104" s="10">
        <f>((G104*8)*(G104*8))/10000</f>
        <v>10.24</v>
      </c>
      <c r="J104" s="10"/>
      <c r="M104" t="s">
        <v>202</v>
      </c>
      <c r="N104" t="s">
        <v>44</v>
      </c>
      <c r="O104" t="s">
        <v>75</v>
      </c>
      <c r="P104" t="s">
        <v>75</v>
      </c>
      <c r="Q104" t="s">
        <v>53</v>
      </c>
      <c r="R104" t="s">
        <v>119</v>
      </c>
      <c r="T104" t="s">
        <v>462</v>
      </c>
      <c r="U104" t="s">
        <v>674</v>
      </c>
      <c r="V104">
        <v>135950.947000001</v>
      </c>
      <c r="W104">
        <v>453341.470000003</v>
      </c>
      <c r="X104" t="s">
        <v>675</v>
      </c>
      <c r="Y104" t="s">
        <v>49</v>
      </c>
      <c r="Z104" t="s">
        <v>676</v>
      </c>
      <c r="AA104" t="s">
        <v>46</v>
      </c>
      <c r="AB104" s="1">
        <v>44775.305783032403</v>
      </c>
      <c r="AC104" t="s">
        <v>50</v>
      </c>
      <c r="AD104" s="1">
        <v>44778.634084826401</v>
      </c>
      <c r="AE104" t="s">
        <v>51</v>
      </c>
      <c r="AF104" t="s">
        <v>346</v>
      </c>
      <c r="AG104" t="s">
        <v>53</v>
      </c>
      <c r="AH104" t="s">
        <v>46</v>
      </c>
      <c r="AJ104" t="s">
        <v>53</v>
      </c>
      <c r="AK104" t="s">
        <v>46</v>
      </c>
      <c r="AL104" t="s">
        <v>53</v>
      </c>
      <c r="AM104" t="s">
        <v>46</v>
      </c>
      <c r="AO104" t="s">
        <v>677</v>
      </c>
      <c r="AP104" t="s">
        <v>53</v>
      </c>
      <c r="AR104" t="s">
        <v>46</v>
      </c>
      <c r="AU104">
        <v>5.10938925792881</v>
      </c>
      <c r="AV104">
        <v>52.068034303569704</v>
      </c>
    </row>
    <row r="105" spans="1:48" x14ac:dyDescent="0.45">
      <c r="A105">
        <v>1956</v>
      </c>
      <c r="B105" t="s">
        <v>678</v>
      </c>
      <c r="C105" t="s">
        <v>678</v>
      </c>
      <c r="D105" t="s">
        <v>672</v>
      </c>
      <c r="E105" t="s">
        <v>673</v>
      </c>
      <c r="G105">
        <v>25</v>
      </c>
      <c r="H105">
        <v>4</v>
      </c>
      <c r="I105" s="10">
        <f>((G105*8)*(G105*8))/10000</f>
        <v>4</v>
      </c>
      <c r="J105" s="10"/>
      <c r="M105" t="s">
        <v>202</v>
      </c>
      <c r="N105" t="s">
        <v>44</v>
      </c>
      <c r="O105" t="s">
        <v>75</v>
      </c>
      <c r="P105" t="s">
        <v>75</v>
      </c>
      <c r="Q105" t="s">
        <v>53</v>
      </c>
      <c r="R105" t="s">
        <v>119</v>
      </c>
      <c r="T105" t="s">
        <v>362</v>
      </c>
      <c r="U105" t="s">
        <v>679</v>
      </c>
      <c r="V105">
        <v>135945.818</v>
      </c>
      <c r="W105">
        <v>453340.52700000303</v>
      </c>
      <c r="X105" t="s">
        <v>680</v>
      </c>
      <c r="Y105" t="s">
        <v>49</v>
      </c>
      <c r="Z105" t="s">
        <v>676</v>
      </c>
      <c r="AA105" t="s">
        <v>46</v>
      </c>
      <c r="AB105" s="1">
        <v>44775.305783032403</v>
      </c>
      <c r="AC105" t="s">
        <v>50</v>
      </c>
      <c r="AD105" s="1">
        <v>44778.634084826401</v>
      </c>
      <c r="AE105" t="s">
        <v>51</v>
      </c>
      <c r="AF105" t="s">
        <v>346</v>
      </c>
      <c r="AG105" t="s">
        <v>53</v>
      </c>
      <c r="AH105" t="s">
        <v>46</v>
      </c>
      <c r="AJ105" t="s">
        <v>53</v>
      </c>
      <c r="AK105" t="s">
        <v>46</v>
      </c>
      <c r="AL105" t="s">
        <v>53</v>
      </c>
      <c r="AM105" t="s">
        <v>46</v>
      </c>
      <c r="AO105" t="s">
        <v>677</v>
      </c>
      <c r="AP105" t="s">
        <v>53</v>
      </c>
      <c r="AR105" t="s">
        <v>46</v>
      </c>
      <c r="AU105">
        <v>5.1093145093405603</v>
      </c>
      <c r="AV105">
        <v>52.068025651583802</v>
      </c>
    </row>
    <row r="106" spans="1:48" x14ac:dyDescent="0.45">
      <c r="A106">
        <v>1957</v>
      </c>
      <c r="B106" t="s">
        <v>681</v>
      </c>
      <c r="C106" t="s">
        <v>681</v>
      </c>
      <c r="D106" t="s">
        <v>192</v>
      </c>
      <c r="E106" t="s">
        <v>86</v>
      </c>
      <c r="G106">
        <v>35</v>
      </c>
      <c r="H106">
        <v>8</v>
      </c>
      <c r="I106" s="10">
        <f>((G106*8)*(G106*8))/10000</f>
        <v>7.84</v>
      </c>
      <c r="J106" s="10"/>
      <c r="M106" t="s">
        <v>202</v>
      </c>
      <c r="N106" t="s">
        <v>44</v>
      </c>
      <c r="O106" t="s">
        <v>75</v>
      </c>
      <c r="P106" t="s">
        <v>75</v>
      </c>
      <c r="Q106" t="s">
        <v>53</v>
      </c>
      <c r="R106" t="s">
        <v>195</v>
      </c>
      <c r="S106" t="s">
        <v>682</v>
      </c>
      <c r="V106">
        <v>135934.380000003</v>
      </c>
      <c r="W106">
        <v>453338.522</v>
      </c>
      <c r="X106" t="s">
        <v>683</v>
      </c>
      <c r="Y106" t="s">
        <v>49</v>
      </c>
      <c r="Z106" t="s">
        <v>676</v>
      </c>
      <c r="AA106" t="s">
        <v>46</v>
      </c>
      <c r="AB106" s="1">
        <v>44775.305783032403</v>
      </c>
      <c r="AC106" t="s">
        <v>50</v>
      </c>
      <c r="AD106" s="1">
        <v>44778.634084826401</v>
      </c>
      <c r="AE106" t="s">
        <v>51</v>
      </c>
      <c r="AF106" t="s">
        <v>52</v>
      </c>
      <c r="AG106" t="s">
        <v>46</v>
      </c>
      <c r="AH106" t="s">
        <v>46</v>
      </c>
      <c r="AJ106" t="s">
        <v>53</v>
      </c>
      <c r="AK106" t="s">
        <v>46</v>
      </c>
      <c r="AL106" t="s">
        <v>53</v>
      </c>
      <c r="AM106" t="s">
        <v>46</v>
      </c>
      <c r="AO106" t="s">
        <v>677</v>
      </c>
      <c r="AP106" t="s">
        <v>53</v>
      </c>
      <c r="AR106" t="s">
        <v>46</v>
      </c>
      <c r="AU106">
        <v>5.1091478098158101</v>
      </c>
      <c r="AV106">
        <v>52.068007237305402</v>
      </c>
    </row>
    <row r="107" spans="1:48" x14ac:dyDescent="0.45">
      <c r="A107">
        <v>2448</v>
      </c>
      <c r="B107" t="s">
        <v>681</v>
      </c>
      <c r="C107" t="s">
        <v>1708</v>
      </c>
      <c r="D107" t="s">
        <v>192</v>
      </c>
      <c r="E107" t="s">
        <v>86</v>
      </c>
      <c r="G107">
        <v>23</v>
      </c>
      <c r="H107">
        <v>8</v>
      </c>
      <c r="I107" s="10">
        <f>((G107*8)*(G107*8))/10000</f>
        <v>3.3856000000000002</v>
      </c>
      <c r="J107" s="10"/>
      <c r="M107" t="s">
        <v>202</v>
      </c>
      <c r="N107" t="s">
        <v>44</v>
      </c>
      <c r="O107" t="s">
        <v>75</v>
      </c>
      <c r="P107" t="s">
        <v>75</v>
      </c>
      <c r="Q107" t="s">
        <v>53</v>
      </c>
      <c r="R107" t="s">
        <v>195</v>
      </c>
      <c r="S107" t="s">
        <v>682</v>
      </c>
      <c r="V107">
        <v>135934.380000003</v>
      </c>
      <c r="W107">
        <v>453338.522</v>
      </c>
      <c r="X107" t="s">
        <v>1707</v>
      </c>
      <c r="Y107" t="s">
        <v>49</v>
      </c>
      <c r="AA107" t="s">
        <v>46</v>
      </c>
      <c r="AB107" s="1">
        <v>44775.305783032403</v>
      </c>
      <c r="AC107" t="s">
        <v>50</v>
      </c>
      <c r="AD107" s="1">
        <v>44778.634084826401</v>
      </c>
      <c r="AE107" t="s">
        <v>51</v>
      </c>
      <c r="AF107" t="s">
        <v>52</v>
      </c>
      <c r="AG107" t="s">
        <v>46</v>
      </c>
      <c r="AH107" t="s">
        <v>46</v>
      </c>
      <c r="AJ107" t="s">
        <v>53</v>
      </c>
      <c r="AK107" t="s">
        <v>46</v>
      </c>
      <c r="AL107" t="s">
        <v>53</v>
      </c>
      <c r="AM107" t="s">
        <v>46</v>
      </c>
      <c r="AO107" t="s">
        <v>677</v>
      </c>
      <c r="AP107" t="s">
        <v>53</v>
      </c>
      <c r="AR107" t="s">
        <v>46</v>
      </c>
      <c r="AU107">
        <v>5.1092620107986404</v>
      </c>
      <c r="AV107">
        <v>52.0680211649751</v>
      </c>
    </row>
    <row r="108" spans="1:48" x14ac:dyDescent="0.45">
      <c r="A108">
        <v>2447</v>
      </c>
      <c r="B108" t="s">
        <v>681</v>
      </c>
      <c r="C108" t="s">
        <v>1706</v>
      </c>
      <c r="D108" t="s">
        <v>192</v>
      </c>
      <c r="E108" t="s">
        <v>86</v>
      </c>
      <c r="G108">
        <v>16</v>
      </c>
      <c r="H108">
        <v>8</v>
      </c>
      <c r="I108" s="10">
        <f>((G108*8)*(G108*8))/10000</f>
        <v>1.6384000000000001</v>
      </c>
      <c r="J108" s="10"/>
      <c r="M108" t="s">
        <v>202</v>
      </c>
      <c r="N108" t="s">
        <v>44</v>
      </c>
      <c r="O108" t="s">
        <v>75</v>
      </c>
      <c r="P108" t="s">
        <v>75</v>
      </c>
      <c r="Q108" t="s">
        <v>53</v>
      </c>
      <c r="R108" t="s">
        <v>195</v>
      </c>
      <c r="S108" t="s">
        <v>682</v>
      </c>
      <c r="V108">
        <v>135934.380000003</v>
      </c>
      <c r="W108">
        <v>453338.522</v>
      </c>
      <c r="X108" t="s">
        <v>1705</v>
      </c>
      <c r="Y108" t="s">
        <v>49</v>
      </c>
      <c r="AA108" t="s">
        <v>46</v>
      </c>
      <c r="AB108" s="1">
        <v>44775.305783032403</v>
      </c>
      <c r="AC108" t="s">
        <v>50</v>
      </c>
      <c r="AD108" s="1">
        <v>44778.634084826401</v>
      </c>
      <c r="AE108" t="s">
        <v>51</v>
      </c>
      <c r="AF108" t="s">
        <v>52</v>
      </c>
      <c r="AG108" t="s">
        <v>46</v>
      </c>
      <c r="AH108" t="s">
        <v>46</v>
      </c>
      <c r="AJ108" t="s">
        <v>53</v>
      </c>
      <c r="AK108" t="s">
        <v>46</v>
      </c>
      <c r="AL108" t="s">
        <v>53</v>
      </c>
      <c r="AM108" t="s">
        <v>46</v>
      </c>
      <c r="AO108" t="s">
        <v>677</v>
      </c>
      <c r="AP108" t="s">
        <v>53</v>
      </c>
      <c r="AR108" t="s">
        <v>46</v>
      </c>
      <c r="AU108">
        <v>5.1091374923214499</v>
      </c>
      <c r="AV108">
        <v>52.068006402238701</v>
      </c>
    </row>
    <row r="109" spans="1:48" x14ac:dyDescent="0.45">
      <c r="A109">
        <v>1958</v>
      </c>
      <c r="B109" t="s">
        <v>684</v>
      </c>
      <c r="C109" t="s">
        <v>684</v>
      </c>
      <c r="D109" t="s">
        <v>196</v>
      </c>
      <c r="E109" t="s">
        <v>197</v>
      </c>
      <c r="G109">
        <v>19</v>
      </c>
      <c r="H109">
        <v>6</v>
      </c>
      <c r="I109" s="10">
        <f>((G109*8)*(G109*8))/10000</f>
        <v>2.3104</v>
      </c>
      <c r="J109" s="10"/>
      <c r="M109" t="s">
        <v>202</v>
      </c>
      <c r="N109" t="s">
        <v>44</v>
      </c>
      <c r="O109" t="s">
        <v>75</v>
      </c>
      <c r="P109" t="s">
        <v>75</v>
      </c>
      <c r="Q109" t="s">
        <v>53</v>
      </c>
      <c r="R109" t="s">
        <v>195</v>
      </c>
      <c r="T109" t="s">
        <v>462</v>
      </c>
      <c r="U109" t="s">
        <v>674</v>
      </c>
      <c r="V109">
        <v>135905.19099999999</v>
      </c>
      <c r="W109">
        <v>453334.57200000098</v>
      </c>
      <c r="X109" t="s">
        <v>685</v>
      </c>
      <c r="Y109" t="s">
        <v>49</v>
      </c>
      <c r="Z109" t="s">
        <v>676</v>
      </c>
      <c r="AA109" t="s">
        <v>46</v>
      </c>
      <c r="AB109" s="1">
        <v>44775.305783032403</v>
      </c>
      <c r="AC109" t="s">
        <v>50</v>
      </c>
      <c r="AD109" s="1">
        <v>44778.634084826401</v>
      </c>
      <c r="AE109" t="s">
        <v>51</v>
      </c>
      <c r="AF109" t="s">
        <v>52</v>
      </c>
      <c r="AG109" t="s">
        <v>46</v>
      </c>
      <c r="AH109" t="s">
        <v>46</v>
      </c>
      <c r="AJ109" t="s">
        <v>53</v>
      </c>
      <c r="AK109" t="s">
        <v>46</v>
      </c>
      <c r="AL109" t="s">
        <v>53</v>
      </c>
      <c r="AM109" t="s">
        <v>46</v>
      </c>
      <c r="AO109" t="s">
        <v>677</v>
      </c>
      <c r="AP109" t="s">
        <v>53</v>
      </c>
      <c r="AR109" t="s">
        <v>46</v>
      </c>
      <c r="AU109">
        <v>5.1087248706861601</v>
      </c>
      <c r="AV109">
        <v>52.067965880436397</v>
      </c>
    </row>
    <row r="110" spans="1:48" x14ac:dyDescent="0.45">
      <c r="A110">
        <v>1960</v>
      </c>
      <c r="B110" t="s">
        <v>687</v>
      </c>
      <c r="C110" t="s">
        <v>687</v>
      </c>
      <c r="D110" t="s">
        <v>196</v>
      </c>
      <c r="E110" t="s">
        <v>197</v>
      </c>
      <c r="G110">
        <v>33</v>
      </c>
      <c r="H110">
        <v>10</v>
      </c>
      <c r="I110" s="10">
        <f>((G110*8)*(G110*8))/10000</f>
        <v>6.9695999999999998</v>
      </c>
      <c r="J110" s="10"/>
      <c r="M110" t="s">
        <v>202</v>
      </c>
      <c r="N110" t="s">
        <v>44</v>
      </c>
      <c r="O110" t="s">
        <v>87</v>
      </c>
      <c r="P110" t="s">
        <v>87</v>
      </c>
      <c r="Q110" t="s">
        <v>53</v>
      </c>
      <c r="R110" t="s">
        <v>87</v>
      </c>
      <c r="V110">
        <v>135999.913000003</v>
      </c>
      <c r="W110">
        <v>453519.00700000301</v>
      </c>
      <c r="X110" t="s">
        <v>688</v>
      </c>
      <c r="Y110" t="s">
        <v>87</v>
      </c>
      <c r="AA110" t="s">
        <v>46</v>
      </c>
      <c r="AB110" s="1">
        <v>44775.305783032403</v>
      </c>
      <c r="AC110" t="s">
        <v>50</v>
      </c>
      <c r="AD110" s="1">
        <v>44778.626034247704</v>
      </c>
      <c r="AE110" t="s">
        <v>51</v>
      </c>
      <c r="AP110" t="s">
        <v>53</v>
      </c>
      <c r="AR110" t="s">
        <v>46</v>
      </c>
      <c r="AU110">
        <v>5.1100934995060099</v>
      </c>
      <c r="AV110">
        <v>52.0696316816937</v>
      </c>
    </row>
    <row r="111" spans="1:48" x14ac:dyDescent="0.45">
      <c r="A111">
        <v>1961</v>
      </c>
      <c r="B111" t="s">
        <v>689</v>
      </c>
      <c r="C111" t="s">
        <v>689</v>
      </c>
      <c r="D111" t="s">
        <v>209</v>
      </c>
      <c r="E111" t="s">
        <v>210</v>
      </c>
      <c r="F111">
        <v>2</v>
      </c>
      <c r="G111">
        <v>22</v>
      </c>
      <c r="H111">
        <v>6</v>
      </c>
      <c r="I111" s="10">
        <f>((G111*8)*(G111*8))/10000</f>
        <v>3.0975999999999999</v>
      </c>
      <c r="J111" s="10" t="s">
        <v>1744</v>
      </c>
      <c r="K111" s="10">
        <f>((25*0.22)+I111)+(0.2*G111)</f>
        <v>12.9976</v>
      </c>
      <c r="L111" s="10">
        <f>K111-I111</f>
        <v>9.9</v>
      </c>
      <c r="M111" t="s">
        <v>202</v>
      </c>
      <c r="N111" t="s">
        <v>44</v>
      </c>
      <c r="O111" t="s">
        <v>75</v>
      </c>
      <c r="P111" t="s">
        <v>75</v>
      </c>
      <c r="Q111" t="s">
        <v>46</v>
      </c>
      <c r="R111" t="s">
        <v>96</v>
      </c>
      <c r="V111">
        <v>136003.91500000301</v>
      </c>
      <c r="W111">
        <v>453517.73800000199</v>
      </c>
      <c r="X111" t="s">
        <v>690</v>
      </c>
      <c r="Y111" t="s">
        <v>49</v>
      </c>
      <c r="Z111" t="s">
        <v>691</v>
      </c>
      <c r="AA111" t="s">
        <v>46</v>
      </c>
      <c r="AB111" s="1">
        <v>44775.305783032403</v>
      </c>
      <c r="AC111" t="s">
        <v>50</v>
      </c>
      <c r="AD111" s="1">
        <v>44778.192334814798</v>
      </c>
      <c r="AE111" t="s">
        <v>51</v>
      </c>
      <c r="AF111" t="s">
        <v>207</v>
      </c>
      <c r="AG111" t="s">
        <v>46</v>
      </c>
      <c r="AH111" t="s">
        <v>46</v>
      </c>
      <c r="AI111" t="s">
        <v>46</v>
      </c>
      <c r="AJ111" t="s">
        <v>46</v>
      </c>
      <c r="AK111" t="s">
        <v>46</v>
      </c>
      <c r="AL111" t="s">
        <v>46</v>
      </c>
      <c r="AM111" t="s">
        <v>46</v>
      </c>
      <c r="AP111" t="s">
        <v>53</v>
      </c>
      <c r="AR111" t="s">
        <v>46</v>
      </c>
      <c r="AU111">
        <v>5.1101519372436197</v>
      </c>
      <c r="AV111">
        <v>52.069620413166597</v>
      </c>
    </row>
    <row r="112" spans="1:48" x14ac:dyDescent="0.45">
      <c r="A112">
        <v>1962</v>
      </c>
      <c r="B112" t="s">
        <v>692</v>
      </c>
      <c r="C112" t="s">
        <v>692</v>
      </c>
      <c r="D112" t="s">
        <v>209</v>
      </c>
      <c r="E112" t="s">
        <v>210</v>
      </c>
      <c r="F112">
        <v>2</v>
      </c>
      <c r="G112">
        <v>15</v>
      </c>
      <c r="H112">
        <v>4</v>
      </c>
      <c r="I112" s="10">
        <f>((G112*8)*(G112*8))/10000</f>
        <v>1.44</v>
      </c>
      <c r="J112" s="10" t="s">
        <v>1744</v>
      </c>
      <c r="K112" s="10">
        <f>((25*0.22)+I112)+(0.1*G112)</f>
        <v>8.44</v>
      </c>
      <c r="L112" s="10">
        <f>K112-I112</f>
        <v>7</v>
      </c>
      <c r="M112" t="s">
        <v>202</v>
      </c>
      <c r="N112" t="s">
        <v>44</v>
      </c>
      <c r="O112" t="s">
        <v>45</v>
      </c>
      <c r="P112" t="s">
        <v>75</v>
      </c>
      <c r="Q112" t="s">
        <v>46</v>
      </c>
      <c r="R112" t="s">
        <v>96</v>
      </c>
      <c r="V112">
        <v>135996.887000002</v>
      </c>
      <c r="W112">
        <v>453520.66600000102</v>
      </c>
      <c r="X112" t="s">
        <v>693</v>
      </c>
      <c r="Y112" t="s">
        <v>49</v>
      </c>
      <c r="Z112" t="s">
        <v>691</v>
      </c>
      <c r="AA112" t="s">
        <v>46</v>
      </c>
      <c r="AB112" s="1">
        <v>44775.305783032403</v>
      </c>
      <c r="AC112" t="s">
        <v>50</v>
      </c>
      <c r="AD112" s="1">
        <v>44778.190946493101</v>
      </c>
      <c r="AE112" t="s">
        <v>51</v>
      </c>
      <c r="AF112" t="s">
        <v>52</v>
      </c>
      <c r="AG112" t="s">
        <v>46</v>
      </c>
      <c r="AH112" t="s">
        <v>46</v>
      </c>
      <c r="AI112" t="s">
        <v>46</v>
      </c>
      <c r="AJ112" t="s">
        <v>46</v>
      </c>
      <c r="AK112" t="s">
        <v>46</v>
      </c>
      <c r="AL112" t="s">
        <v>46</v>
      </c>
      <c r="AM112" t="s">
        <v>46</v>
      </c>
      <c r="AP112" t="s">
        <v>53</v>
      </c>
      <c r="AR112" t="s">
        <v>46</v>
      </c>
      <c r="AU112">
        <v>5.1100492745074497</v>
      </c>
      <c r="AV112">
        <v>52.069646488970399</v>
      </c>
    </row>
    <row r="113" spans="1:48" x14ac:dyDescent="0.45">
      <c r="A113">
        <v>1963</v>
      </c>
      <c r="B113" t="s">
        <v>694</v>
      </c>
      <c r="C113" t="s">
        <v>694</v>
      </c>
      <c r="D113" t="s">
        <v>209</v>
      </c>
      <c r="E113" t="s">
        <v>210</v>
      </c>
      <c r="F113">
        <v>2</v>
      </c>
      <c r="G113">
        <v>16</v>
      </c>
      <c r="H113">
        <v>6</v>
      </c>
      <c r="I113" s="10">
        <f>((G113*8)*(G113*8))/10000</f>
        <v>1.6384000000000001</v>
      </c>
      <c r="J113" s="10" t="s">
        <v>1744</v>
      </c>
      <c r="K113" s="10">
        <f>((25*0.22)+I113)+(0.1*G113)</f>
        <v>8.7384000000000004</v>
      </c>
      <c r="L113" s="10">
        <f>K113-I113</f>
        <v>7.1000000000000005</v>
      </c>
      <c r="M113" t="s">
        <v>202</v>
      </c>
      <c r="N113" t="s">
        <v>44</v>
      </c>
      <c r="O113" t="s">
        <v>45</v>
      </c>
      <c r="P113" t="s">
        <v>75</v>
      </c>
      <c r="Q113" t="s">
        <v>46</v>
      </c>
      <c r="R113" t="s">
        <v>96</v>
      </c>
      <c r="V113">
        <v>135985.12400000199</v>
      </c>
      <c r="W113">
        <v>453525.49800000002</v>
      </c>
      <c r="X113" t="s">
        <v>695</v>
      </c>
      <c r="Y113" t="s">
        <v>49</v>
      </c>
      <c r="Z113" t="s">
        <v>696</v>
      </c>
      <c r="AA113" t="s">
        <v>46</v>
      </c>
      <c r="AB113" s="1">
        <v>44775.305783032403</v>
      </c>
      <c r="AC113" t="s">
        <v>50</v>
      </c>
      <c r="AD113" s="1">
        <v>44778.1926775463</v>
      </c>
      <c r="AE113" t="s">
        <v>51</v>
      </c>
      <c r="AF113" t="s">
        <v>52</v>
      </c>
      <c r="AG113" t="s">
        <v>46</v>
      </c>
      <c r="AH113" t="s">
        <v>46</v>
      </c>
      <c r="AI113" t="s">
        <v>46</v>
      </c>
      <c r="AJ113" t="s">
        <v>46</v>
      </c>
      <c r="AK113" t="s">
        <v>46</v>
      </c>
      <c r="AL113" t="s">
        <v>46</v>
      </c>
      <c r="AM113" t="s">
        <v>46</v>
      </c>
      <c r="AP113" t="s">
        <v>53</v>
      </c>
      <c r="AR113" t="s">
        <v>46</v>
      </c>
      <c r="AU113">
        <v>5.1098774479901099</v>
      </c>
      <c r="AV113">
        <v>52.069689515317201</v>
      </c>
    </row>
    <row r="114" spans="1:48" x14ac:dyDescent="0.45">
      <c r="A114">
        <v>1964</v>
      </c>
      <c r="B114" t="s">
        <v>697</v>
      </c>
      <c r="C114" t="s">
        <v>697</v>
      </c>
      <c r="D114" t="s">
        <v>196</v>
      </c>
      <c r="E114" t="s">
        <v>197</v>
      </c>
      <c r="G114">
        <v>38</v>
      </c>
      <c r="H114">
        <v>12</v>
      </c>
      <c r="I114" s="10">
        <f>((G114*8)*(G114*8))/10000</f>
        <v>9.2416</v>
      </c>
      <c r="J114" s="10"/>
      <c r="M114" t="s">
        <v>202</v>
      </c>
      <c r="N114" t="s">
        <v>44</v>
      </c>
      <c r="O114" t="s">
        <v>68</v>
      </c>
      <c r="P114" t="s">
        <v>68</v>
      </c>
      <c r="Q114" t="s">
        <v>53</v>
      </c>
      <c r="R114" t="s">
        <v>231</v>
      </c>
      <c r="V114">
        <v>135981.708000001</v>
      </c>
      <c r="W114">
        <v>453527.54800000001</v>
      </c>
      <c r="X114" t="s">
        <v>698</v>
      </c>
      <c r="Y114" t="s">
        <v>188</v>
      </c>
      <c r="AA114" t="s">
        <v>46</v>
      </c>
      <c r="AB114" s="1">
        <v>44775.305783032403</v>
      </c>
      <c r="AC114" t="s">
        <v>50</v>
      </c>
      <c r="AD114" s="1">
        <v>44778.189244606503</v>
      </c>
      <c r="AE114" t="s">
        <v>51</v>
      </c>
      <c r="AF114" t="s">
        <v>207</v>
      </c>
      <c r="AG114" t="s">
        <v>46</v>
      </c>
      <c r="AH114" t="s">
        <v>53</v>
      </c>
      <c r="AI114" t="s">
        <v>46</v>
      </c>
      <c r="AJ114" t="s">
        <v>46</v>
      </c>
      <c r="AK114" t="s">
        <v>46</v>
      </c>
      <c r="AL114" t="s">
        <v>53</v>
      </c>
      <c r="AM114" t="s">
        <v>53</v>
      </c>
      <c r="AO114" t="s">
        <v>699</v>
      </c>
      <c r="AP114" t="s">
        <v>46</v>
      </c>
      <c r="AQ114" t="s">
        <v>699</v>
      </c>
      <c r="AR114" t="s">
        <v>46</v>
      </c>
      <c r="AU114">
        <v>5.1098275131256896</v>
      </c>
      <c r="AV114">
        <v>52.069707823423002</v>
      </c>
    </row>
    <row r="115" spans="1:48" x14ac:dyDescent="0.45">
      <c r="A115">
        <v>1965</v>
      </c>
      <c r="B115" t="s">
        <v>700</v>
      </c>
      <c r="C115" t="s">
        <v>700</v>
      </c>
      <c r="D115" t="s">
        <v>196</v>
      </c>
      <c r="E115" t="s">
        <v>197</v>
      </c>
      <c r="F115">
        <v>1</v>
      </c>
      <c r="G115">
        <v>34</v>
      </c>
      <c r="H115">
        <v>8</v>
      </c>
      <c r="I115" s="10">
        <f>((G115*8)*(G115*8))/10000</f>
        <v>7.3983999999999996</v>
      </c>
      <c r="J115" s="10" t="s">
        <v>1744</v>
      </c>
      <c r="K115" s="10">
        <f>((25*0.4)+I115)+(0.3*G115)</f>
        <v>27.598399999999998</v>
      </c>
      <c r="L115" s="10">
        <f>K115-I115</f>
        <v>20.2</v>
      </c>
      <c r="M115" t="s">
        <v>202</v>
      </c>
      <c r="N115" t="s">
        <v>44</v>
      </c>
      <c r="O115" t="s">
        <v>75</v>
      </c>
      <c r="P115" t="s">
        <v>75</v>
      </c>
      <c r="Q115" s="8" t="s">
        <v>53</v>
      </c>
      <c r="V115">
        <v>136000.937000003</v>
      </c>
      <c r="W115">
        <v>453500.31400000298</v>
      </c>
      <c r="X115" t="s">
        <v>701</v>
      </c>
      <c r="Y115" t="s">
        <v>49</v>
      </c>
      <c r="Z115" t="s">
        <v>702</v>
      </c>
      <c r="AA115" t="s">
        <v>46</v>
      </c>
      <c r="AB115" s="1">
        <v>44775.305783032403</v>
      </c>
      <c r="AC115" t="s">
        <v>50</v>
      </c>
      <c r="AD115" s="1">
        <v>44778.194185544002</v>
      </c>
      <c r="AE115" t="s">
        <v>51</v>
      </c>
      <c r="AF115" t="s">
        <v>207</v>
      </c>
      <c r="AG115" t="s">
        <v>46</v>
      </c>
      <c r="AH115" t="s">
        <v>46</v>
      </c>
      <c r="AI115" t="s">
        <v>46</v>
      </c>
      <c r="AJ115" t="s">
        <v>46</v>
      </c>
      <c r="AK115" t="s">
        <v>46</v>
      </c>
      <c r="AL115" t="s">
        <v>46</v>
      </c>
      <c r="AM115" s="8" t="s">
        <v>53</v>
      </c>
      <c r="AN115" t="s">
        <v>1786</v>
      </c>
      <c r="AP115" t="s">
        <v>46</v>
      </c>
      <c r="AQ115" t="s">
        <v>703</v>
      </c>
      <c r="AR115" t="s">
        <v>46</v>
      </c>
      <c r="AU115">
        <v>5.1101094739987403</v>
      </c>
      <c r="AV115">
        <v>52.069463704711502</v>
      </c>
    </row>
    <row r="116" spans="1:48" x14ac:dyDescent="0.45">
      <c r="A116">
        <v>1966</v>
      </c>
      <c r="B116" t="s">
        <v>704</v>
      </c>
      <c r="C116" t="s">
        <v>704</v>
      </c>
      <c r="D116" t="s">
        <v>196</v>
      </c>
      <c r="E116" t="s">
        <v>197</v>
      </c>
      <c r="G116">
        <v>27</v>
      </c>
      <c r="H116">
        <v>8</v>
      </c>
      <c r="I116" s="10">
        <f>((G116*8)*(G116*8))/10000</f>
        <v>4.6656000000000004</v>
      </c>
      <c r="J116" s="10"/>
      <c r="M116" t="s">
        <v>202</v>
      </c>
      <c r="N116" t="s">
        <v>44</v>
      </c>
      <c r="O116" t="s">
        <v>68</v>
      </c>
      <c r="P116" t="s">
        <v>68</v>
      </c>
      <c r="Q116" t="s">
        <v>53</v>
      </c>
      <c r="R116" t="s">
        <v>231</v>
      </c>
      <c r="V116">
        <v>136005.557</v>
      </c>
      <c r="W116">
        <v>453501.092</v>
      </c>
      <c r="X116" t="s">
        <v>705</v>
      </c>
      <c r="Y116" t="s">
        <v>49</v>
      </c>
      <c r="AA116" t="s">
        <v>46</v>
      </c>
      <c r="AB116" s="1">
        <v>44775.305783032403</v>
      </c>
      <c r="AC116" t="s">
        <v>50</v>
      </c>
      <c r="AD116" s="1">
        <v>44778.194398888903</v>
      </c>
      <c r="AE116" t="s">
        <v>51</v>
      </c>
      <c r="AF116" t="s">
        <v>207</v>
      </c>
      <c r="AG116" t="s">
        <v>46</v>
      </c>
      <c r="AH116" t="s">
        <v>53</v>
      </c>
      <c r="AI116" t="s">
        <v>46</v>
      </c>
      <c r="AJ116" t="s">
        <v>46</v>
      </c>
      <c r="AK116" t="s">
        <v>46</v>
      </c>
      <c r="AL116" t="s">
        <v>46</v>
      </c>
      <c r="AM116" t="s">
        <v>53</v>
      </c>
      <c r="AP116" t="s">
        <v>46</v>
      </c>
      <c r="AQ116" t="s">
        <v>703</v>
      </c>
      <c r="AR116" t="s">
        <v>46</v>
      </c>
      <c r="AU116">
        <v>5.1101768108396497</v>
      </c>
      <c r="AV116">
        <v>52.069470855731197</v>
      </c>
    </row>
    <row r="117" spans="1:48" x14ac:dyDescent="0.45">
      <c r="A117">
        <v>1967</v>
      </c>
      <c r="B117" t="s">
        <v>706</v>
      </c>
      <c r="C117" t="s">
        <v>706</v>
      </c>
      <c r="D117" t="s">
        <v>196</v>
      </c>
      <c r="E117" t="s">
        <v>197</v>
      </c>
      <c r="G117">
        <v>31</v>
      </c>
      <c r="H117">
        <v>8</v>
      </c>
      <c r="I117" s="10">
        <f>((G117*8)*(G117*8))/10000</f>
        <v>6.1504000000000003</v>
      </c>
      <c r="J117" s="10"/>
      <c r="M117" t="s">
        <v>202</v>
      </c>
      <c r="N117" t="s">
        <v>44</v>
      </c>
      <c r="O117" t="s">
        <v>88</v>
      </c>
      <c r="P117" t="s">
        <v>88</v>
      </c>
      <c r="Q117" t="s">
        <v>53</v>
      </c>
      <c r="R117" t="s">
        <v>231</v>
      </c>
      <c r="V117">
        <v>136016.00200000001</v>
      </c>
      <c r="W117">
        <v>453502.55600000202</v>
      </c>
      <c r="X117" t="s">
        <v>707</v>
      </c>
      <c r="Y117" t="s">
        <v>49</v>
      </c>
      <c r="AA117" t="s">
        <v>46</v>
      </c>
      <c r="AB117" s="1">
        <v>44775.305783032403</v>
      </c>
      <c r="AC117" t="s">
        <v>50</v>
      </c>
      <c r="AD117" s="1">
        <v>44778.164843888902</v>
      </c>
      <c r="AE117" t="s">
        <v>51</v>
      </c>
      <c r="AF117" t="s">
        <v>207</v>
      </c>
      <c r="AG117" t="s">
        <v>46</v>
      </c>
      <c r="AH117" t="s">
        <v>53</v>
      </c>
      <c r="AI117" t="s">
        <v>46</v>
      </c>
      <c r="AJ117" t="s">
        <v>46</v>
      </c>
      <c r="AK117" t="s">
        <v>53</v>
      </c>
      <c r="AL117" t="s">
        <v>46</v>
      </c>
      <c r="AM117" t="s">
        <v>53</v>
      </c>
      <c r="AP117" t="s">
        <v>46</v>
      </c>
      <c r="AQ117" t="s">
        <v>703</v>
      </c>
      <c r="AR117" t="s">
        <v>46</v>
      </c>
      <c r="AU117">
        <v>5.1103290639595098</v>
      </c>
      <c r="AV117">
        <v>52.069484372044599</v>
      </c>
    </row>
    <row r="118" spans="1:48" x14ac:dyDescent="0.45">
      <c r="A118">
        <v>1968</v>
      </c>
      <c r="B118" t="s">
        <v>708</v>
      </c>
      <c r="C118" t="s">
        <v>708</v>
      </c>
      <c r="D118" t="s">
        <v>196</v>
      </c>
      <c r="E118" t="s">
        <v>197</v>
      </c>
      <c r="G118">
        <v>40</v>
      </c>
      <c r="H118">
        <v>12</v>
      </c>
      <c r="I118" s="10">
        <f>((G118*8)*(G118*8))/10000</f>
        <v>10.24</v>
      </c>
      <c r="J118" s="10"/>
      <c r="M118" t="s">
        <v>211</v>
      </c>
      <c r="N118" t="s">
        <v>44</v>
      </c>
      <c r="O118" t="s">
        <v>68</v>
      </c>
      <c r="P118" t="s">
        <v>75</v>
      </c>
      <c r="Q118" t="s">
        <v>53</v>
      </c>
      <c r="R118" t="s">
        <v>231</v>
      </c>
      <c r="V118">
        <v>136033.035</v>
      </c>
      <c r="W118">
        <v>453504.75300000201</v>
      </c>
      <c r="X118" t="s">
        <v>709</v>
      </c>
      <c r="Y118" t="s">
        <v>49</v>
      </c>
      <c r="Z118" t="s">
        <v>710</v>
      </c>
      <c r="AA118" t="s">
        <v>46</v>
      </c>
      <c r="AB118" s="1">
        <v>44775.305783032403</v>
      </c>
      <c r="AC118" t="s">
        <v>50</v>
      </c>
      <c r="AD118" s="1">
        <v>44778.164843888902</v>
      </c>
      <c r="AE118" t="s">
        <v>51</v>
      </c>
      <c r="AF118" t="s">
        <v>207</v>
      </c>
      <c r="AG118" t="s">
        <v>46</v>
      </c>
      <c r="AH118" t="s">
        <v>53</v>
      </c>
      <c r="AI118" t="s">
        <v>46</v>
      </c>
      <c r="AJ118" t="s">
        <v>46</v>
      </c>
      <c r="AK118" t="s">
        <v>53</v>
      </c>
      <c r="AL118" t="s">
        <v>46</v>
      </c>
      <c r="AM118" t="s">
        <v>53</v>
      </c>
      <c r="AP118" t="s">
        <v>46</v>
      </c>
      <c r="AQ118" t="s">
        <v>703</v>
      </c>
      <c r="AR118" t="s">
        <v>46</v>
      </c>
      <c r="AU118">
        <v>5.1105773588287597</v>
      </c>
      <c r="AV118">
        <v>52.069504701873498</v>
      </c>
    </row>
    <row r="119" spans="1:48" x14ac:dyDescent="0.45">
      <c r="A119">
        <v>1969</v>
      </c>
      <c r="B119" t="s">
        <v>711</v>
      </c>
      <c r="C119" t="s">
        <v>711</v>
      </c>
      <c r="D119" t="s">
        <v>712</v>
      </c>
      <c r="E119" t="s">
        <v>713</v>
      </c>
      <c r="G119">
        <v>12</v>
      </c>
      <c r="H119">
        <v>4</v>
      </c>
      <c r="I119" s="10">
        <f>((G119*8)*(G119*8))/10000</f>
        <v>0.92159999999999997</v>
      </c>
      <c r="J119" s="10"/>
      <c r="M119" t="s">
        <v>223</v>
      </c>
      <c r="N119" t="s">
        <v>44</v>
      </c>
      <c r="O119" t="s">
        <v>68</v>
      </c>
      <c r="P119" t="s">
        <v>68</v>
      </c>
      <c r="Q119" t="s">
        <v>53</v>
      </c>
      <c r="R119" t="s">
        <v>231</v>
      </c>
      <c r="V119">
        <v>135986.42500000101</v>
      </c>
      <c r="W119">
        <v>453498.16400000098</v>
      </c>
      <c r="X119" t="s">
        <v>714</v>
      </c>
      <c r="Y119" t="s">
        <v>49</v>
      </c>
      <c r="AA119" t="s">
        <v>46</v>
      </c>
      <c r="AB119" s="1">
        <v>44775.305783032403</v>
      </c>
      <c r="AC119" t="s">
        <v>50</v>
      </c>
      <c r="AD119" s="1">
        <v>44778.1638076042</v>
      </c>
      <c r="AE119" t="s">
        <v>51</v>
      </c>
      <c r="AF119" t="s">
        <v>73</v>
      </c>
      <c r="AG119" t="s">
        <v>46</v>
      </c>
      <c r="AH119" t="s">
        <v>53</v>
      </c>
      <c r="AI119" t="s">
        <v>46</v>
      </c>
      <c r="AJ119" t="s">
        <v>46</v>
      </c>
      <c r="AK119" t="s">
        <v>46</v>
      </c>
      <c r="AL119" t="s">
        <v>46</v>
      </c>
      <c r="AM119" t="s">
        <v>46</v>
      </c>
      <c r="AP119" t="s">
        <v>46</v>
      </c>
      <c r="AQ119" t="s">
        <v>703</v>
      </c>
      <c r="AR119" t="s">
        <v>46</v>
      </c>
      <c r="AU119">
        <v>5.1098979443109496</v>
      </c>
      <c r="AV119">
        <v>52.0694438828369</v>
      </c>
    </row>
    <row r="120" spans="1:48" x14ac:dyDescent="0.45">
      <c r="A120">
        <v>1970</v>
      </c>
      <c r="B120" t="s">
        <v>715</v>
      </c>
      <c r="C120" t="s">
        <v>715</v>
      </c>
      <c r="D120" t="s">
        <v>196</v>
      </c>
      <c r="E120" t="s">
        <v>197</v>
      </c>
      <c r="G120">
        <v>40</v>
      </c>
      <c r="H120">
        <v>12</v>
      </c>
      <c r="I120" s="10">
        <f>((G120*8)*(G120*8))/10000</f>
        <v>10.24</v>
      </c>
      <c r="J120" s="10"/>
      <c r="M120" t="s">
        <v>211</v>
      </c>
      <c r="N120" t="s">
        <v>44</v>
      </c>
      <c r="O120" t="s">
        <v>75</v>
      </c>
      <c r="P120" t="s">
        <v>75</v>
      </c>
      <c r="Q120" t="s">
        <v>53</v>
      </c>
      <c r="V120">
        <v>135972.369000003</v>
      </c>
      <c r="W120">
        <v>453499.48200000101</v>
      </c>
      <c r="X120" t="s">
        <v>716</v>
      </c>
      <c r="Y120" t="s">
        <v>49</v>
      </c>
      <c r="Z120" t="s">
        <v>717</v>
      </c>
      <c r="AA120" t="s">
        <v>46</v>
      </c>
      <c r="AB120" s="1">
        <v>44775.305783032403</v>
      </c>
      <c r="AC120" t="s">
        <v>50</v>
      </c>
      <c r="AD120" s="1">
        <v>44777.486249490699</v>
      </c>
      <c r="AE120" t="s">
        <v>51</v>
      </c>
      <c r="AF120" t="s">
        <v>207</v>
      </c>
      <c r="AG120" t="s">
        <v>46</v>
      </c>
      <c r="AH120" t="s">
        <v>46</v>
      </c>
      <c r="AI120" t="s">
        <v>46</v>
      </c>
      <c r="AJ120" t="s">
        <v>46</v>
      </c>
      <c r="AK120" t="s">
        <v>53</v>
      </c>
      <c r="AL120" t="s">
        <v>46</v>
      </c>
      <c r="AM120" t="s">
        <v>53</v>
      </c>
      <c r="AP120" t="s">
        <v>46</v>
      </c>
      <c r="AQ120" t="s">
        <v>718</v>
      </c>
      <c r="AR120" t="s">
        <v>46</v>
      </c>
      <c r="AU120">
        <v>5.1096928720812604</v>
      </c>
      <c r="AV120">
        <v>52.069455246514202</v>
      </c>
    </row>
    <row r="121" spans="1:48" x14ac:dyDescent="0.45">
      <c r="A121">
        <v>1971</v>
      </c>
      <c r="B121" t="s">
        <v>719</v>
      </c>
      <c r="C121" t="s">
        <v>719</v>
      </c>
      <c r="D121" t="s">
        <v>196</v>
      </c>
      <c r="E121" t="s">
        <v>197</v>
      </c>
      <c r="G121">
        <v>43</v>
      </c>
      <c r="H121">
        <v>12</v>
      </c>
      <c r="I121" s="10">
        <f>((G121*8)*(G121*8))/10000</f>
        <v>11.833600000000001</v>
      </c>
      <c r="J121" s="10"/>
      <c r="M121" t="s">
        <v>211</v>
      </c>
      <c r="N121" t="s">
        <v>44</v>
      </c>
      <c r="O121" t="s">
        <v>68</v>
      </c>
      <c r="P121" t="s">
        <v>68</v>
      </c>
      <c r="Q121" t="s">
        <v>53</v>
      </c>
      <c r="R121" t="s">
        <v>720</v>
      </c>
      <c r="V121">
        <v>135963.43800000101</v>
      </c>
      <c r="W121">
        <v>453498.603</v>
      </c>
      <c r="X121" t="s">
        <v>721</v>
      </c>
      <c r="Y121" t="s">
        <v>49</v>
      </c>
      <c r="Z121" t="s">
        <v>722</v>
      </c>
      <c r="AA121" t="s">
        <v>46</v>
      </c>
      <c r="AB121" s="1">
        <v>44775.305783032403</v>
      </c>
      <c r="AC121" t="s">
        <v>50</v>
      </c>
      <c r="AD121" s="1">
        <v>44778.617765995397</v>
      </c>
      <c r="AE121" t="s">
        <v>51</v>
      </c>
      <c r="AF121" t="s">
        <v>207</v>
      </c>
      <c r="AG121" t="s">
        <v>46</v>
      </c>
      <c r="AH121" t="s">
        <v>53</v>
      </c>
      <c r="AI121" t="s">
        <v>46</v>
      </c>
      <c r="AJ121" t="s">
        <v>46</v>
      </c>
      <c r="AK121" t="s">
        <v>53</v>
      </c>
      <c r="AL121" t="s">
        <v>53</v>
      </c>
      <c r="AM121" t="s">
        <v>53</v>
      </c>
      <c r="AP121" t="s">
        <v>46</v>
      </c>
      <c r="AQ121" t="s">
        <v>723</v>
      </c>
      <c r="AR121" t="s">
        <v>46</v>
      </c>
      <c r="AU121">
        <v>5.1095626674748296</v>
      </c>
      <c r="AV121">
        <v>52.069447039352902</v>
      </c>
    </row>
    <row r="122" spans="1:48" x14ac:dyDescent="0.45">
      <c r="A122">
        <v>1972</v>
      </c>
      <c r="B122" t="s">
        <v>724</v>
      </c>
      <c r="C122" t="s">
        <v>724</v>
      </c>
      <c r="D122" t="s">
        <v>196</v>
      </c>
      <c r="E122" t="s">
        <v>197</v>
      </c>
      <c r="G122">
        <v>43</v>
      </c>
      <c r="H122">
        <v>12</v>
      </c>
      <c r="I122" s="10">
        <f>((G122*8)*(G122*8))/10000</f>
        <v>11.833600000000001</v>
      </c>
      <c r="J122" s="10"/>
      <c r="M122" t="s">
        <v>211</v>
      </c>
      <c r="N122" t="s">
        <v>44</v>
      </c>
      <c r="O122" t="s">
        <v>68</v>
      </c>
      <c r="P122" t="s">
        <v>88</v>
      </c>
      <c r="Q122" t="s">
        <v>53</v>
      </c>
      <c r="R122" t="s">
        <v>720</v>
      </c>
      <c r="V122">
        <v>135955.04300000099</v>
      </c>
      <c r="W122">
        <v>453497.48100000201</v>
      </c>
      <c r="X122" t="s">
        <v>725</v>
      </c>
      <c r="Y122" t="s">
        <v>49</v>
      </c>
      <c r="Z122" t="s">
        <v>726</v>
      </c>
      <c r="AA122" t="s">
        <v>46</v>
      </c>
      <c r="AB122" s="1">
        <v>44775.305783032403</v>
      </c>
      <c r="AC122" t="s">
        <v>50</v>
      </c>
      <c r="AD122" s="1">
        <v>44778.617765995397</v>
      </c>
      <c r="AE122" t="s">
        <v>51</v>
      </c>
      <c r="AF122" t="s">
        <v>207</v>
      </c>
      <c r="AG122" t="s">
        <v>46</v>
      </c>
      <c r="AH122" t="s">
        <v>53</v>
      </c>
      <c r="AI122" t="s">
        <v>46</v>
      </c>
      <c r="AJ122" t="s">
        <v>46</v>
      </c>
      <c r="AK122" t="s">
        <v>53</v>
      </c>
      <c r="AL122" t="s">
        <v>53</v>
      </c>
      <c r="AM122" t="s">
        <v>53</v>
      </c>
      <c r="AP122" t="s">
        <v>46</v>
      </c>
      <c r="AQ122" t="s">
        <v>723</v>
      </c>
      <c r="AR122" t="s">
        <v>46</v>
      </c>
      <c r="AU122">
        <v>5.1094402937233196</v>
      </c>
      <c r="AV122">
        <v>52.069436666393301</v>
      </c>
    </row>
    <row r="123" spans="1:48" x14ac:dyDescent="0.45">
      <c r="A123">
        <v>1973</v>
      </c>
      <c r="B123" t="s">
        <v>727</v>
      </c>
      <c r="C123" t="s">
        <v>727</v>
      </c>
      <c r="D123" t="s">
        <v>196</v>
      </c>
      <c r="E123" t="s">
        <v>197</v>
      </c>
      <c r="G123">
        <v>45</v>
      </c>
      <c r="H123">
        <v>12</v>
      </c>
      <c r="I123" s="10">
        <f>((G123*8)*(G123*8))/10000</f>
        <v>12.96</v>
      </c>
      <c r="J123" s="10"/>
      <c r="M123" t="s">
        <v>211</v>
      </c>
      <c r="N123" t="s">
        <v>44</v>
      </c>
      <c r="O123" t="s">
        <v>88</v>
      </c>
      <c r="P123" t="s">
        <v>88</v>
      </c>
      <c r="Q123" t="s">
        <v>53</v>
      </c>
      <c r="R123" t="s">
        <v>720</v>
      </c>
      <c r="V123">
        <v>135940.49900000199</v>
      </c>
      <c r="W123">
        <v>453495.04000000301</v>
      </c>
      <c r="X123" t="s">
        <v>728</v>
      </c>
      <c r="Y123" t="s">
        <v>49</v>
      </c>
      <c r="AA123" t="s">
        <v>46</v>
      </c>
      <c r="AB123" s="1">
        <v>44775.305783032403</v>
      </c>
      <c r="AC123" t="s">
        <v>50</v>
      </c>
      <c r="AD123" s="1">
        <v>44778.617765995397</v>
      </c>
      <c r="AE123" t="s">
        <v>51</v>
      </c>
      <c r="AF123" t="s">
        <v>207</v>
      </c>
      <c r="AG123" t="s">
        <v>46</v>
      </c>
      <c r="AH123" t="s">
        <v>53</v>
      </c>
      <c r="AI123" t="s">
        <v>46</v>
      </c>
      <c r="AJ123" t="s">
        <v>46</v>
      </c>
      <c r="AK123" t="s">
        <v>53</v>
      </c>
      <c r="AL123" t="s">
        <v>53</v>
      </c>
      <c r="AM123" t="s">
        <v>53</v>
      </c>
      <c r="AP123" t="s">
        <v>46</v>
      </c>
      <c r="AQ123" t="s">
        <v>723</v>
      </c>
      <c r="AR123" t="s">
        <v>46</v>
      </c>
      <c r="AU123">
        <v>5.1092283140014896</v>
      </c>
      <c r="AV123">
        <v>52.069414226718003</v>
      </c>
    </row>
    <row r="124" spans="1:48" x14ac:dyDescent="0.45">
      <c r="A124">
        <v>1974</v>
      </c>
      <c r="B124" t="s">
        <v>729</v>
      </c>
      <c r="C124" t="s">
        <v>729</v>
      </c>
      <c r="D124" t="s">
        <v>196</v>
      </c>
      <c r="E124" t="s">
        <v>197</v>
      </c>
      <c r="G124">
        <v>41</v>
      </c>
      <c r="H124">
        <v>14</v>
      </c>
      <c r="I124" s="10">
        <f>((G124*8)*(G124*8))/10000</f>
        <v>10.7584</v>
      </c>
      <c r="J124" s="10"/>
      <c r="M124" t="s">
        <v>211</v>
      </c>
      <c r="N124" t="s">
        <v>44</v>
      </c>
      <c r="O124" t="s">
        <v>68</v>
      </c>
      <c r="P124" t="s">
        <v>68</v>
      </c>
      <c r="Q124" t="s">
        <v>53</v>
      </c>
      <c r="R124" t="s">
        <v>720</v>
      </c>
      <c r="V124">
        <v>135947.67300000001</v>
      </c>
      <c r="W124">
        <v>453496.40700000199</v>
      </c>
      <c r="X124" t="s">
        <v>730</v>
      </c>
      <c r="Y124" t="s">
        <v>49</v>
      </c>
      <c r="Z124" t="s">
        <v>726</v>
      </c>
      <c r="AA124" t="s">
        <v>46</v>
      </c>
      <c r="AB124" s="1">
        <v>44775.305783032403</v>
      </c>
      <c r="AC124" t="s">
        <v>50</v>
      </c>
      <c r="AD124" s="1">
        <v>44778.617765995397</v>
      </c>
      <c r="AE124" t="s">
        <v>51</v>
      </c>
      <c r="AF124" t="s">
        <v>207</v>
      </c>
      <c r="AG124" t="s">
        <v>46</v>
      </c>
      <c r="AH124" t="s">
        <v>53</v>
      </c>
      <c r="AI124" t="s">
        <v>46</v>
      </c>
      <c r="AJ124" t="s">
        <v>46</v>
      </c>
      <c r="AK124" t="s">
        <v>53</v>
      </c>
      <c r="AL124" t="s">
        <v>53</v>
      </c>
      <c r="AM124" t="s">
        <v>53</v>
      </c>
      <c r="AP124" t="s">
        <v>46</v>
      </c>
      <c r="AQ124" t="s">
        <v>723</v>
      </c>
      <c r="AR124" t="s">
        <v>46</v>
      </c>
      <c r="AU124">
        <v>5.1093328663886597</v>
      </c>
      <c r="AV124">
        <v>52.0694267599713</v>
      </c>
    </row>
    <row r="125" spans="1:48" x14ac:dyDescent="0.45">
      <c r="A125">
        <v>1975</v>
      </c>
      <c r="B125" t="s">
        <v>731</v>
      </c>
      <c r="C125" t="s">
        <v>731</v>
      </c>
      <c r="D125" t="s">
        <v>196</v>
      </c>
      <c r="E125" t="s">
        <v>197</v>
      </c>
      <c r="G125">
        <v>40</v>
      </c>
      <c r="H125">
        <v>12</v>
      </c>
      <c r="I125" s="10">
        <f>((G125*8)*(G125*8))/10000</f>
        <v>10.24</v>
      </c>
      <c r="J125" s="10"/>
      <c r="M125" t="s">
        <v>211</v>
      </c>
      <c r="N125" t="s">
        <v>44</v>
      </c>
      <c r="O125" t="s">
        <v>88</v>
      </c>
      <c r="P125" t="s">
        <v>88</v>
      </c>
      <c r="Q125" t="s">
        <v>53</v>
      </c>
      <c r="R125" t="s">
        <v>720</v>
      </c>
      <c r="V125">
        <v>135932.78700000001</v>
      </c>
      <c r="W125">
        <v>453493.86900000297</v>
      </c>
      <c r="X125" t="s">
        <v>732</v>
      </c>
      <c r="Y125" t="s">
        <v>49</v>
      </c>
      <c r="Z125" t="s">
        <v>733</v>
      </c>
      <c r="AA125" t="s">
        <v>46</v>
      </c>
      <c r="AB125" s="1">
        <v>44775.305783032403</v>
      </c>
      <c r="AC125" t="s">
        <v>50</v>
      </c>
      <c r="AD125" s="1">
        <v>44778.617765995397</v>
      </c>
      <c r="AE125" t="s">
        <v>51</v>
      </c>
      <c r="AF125" t="s">
        <v>207</v>
      </c>
      <c r="AG125" t="s">
        <v>46</v>
      </c>
      <c r="AH125" t="s">
        <v>53</v>
      </c>
      <c r="AI125" t="s">
        <v>46</v>
      </c>
      <c r="AJ125" t="s">
        <v>46</v>
      </c>
      <c r="AK125" t="s">
        <v>53</v>
      </c>
      <c r="AL125" t="s">
        <v>53</v>
      </c>
      <c r="AM125" t="s">
        <v>53</v>
      </c>
      <c r="AP125" t="s">
        <v>46</v>
      </c>
      <c r="AQ125" t="s">
        <v>723</v>
      </c>
      <c r="AR125" t="s">
        <v>46</v>
      </c>
      <c r="AU125">
        <v>5.10911590431229</v>
      </c>
      <c r="AV125">
        <v>52.069403436502199</v>
      </c>
    </row>
    <row r="126" spans="1:48" x14ac:dyDescent="0.45">
      <c r="A126">
        <v>1976</v>
      </c>
      <c r="B126" t="s">
        <v>734</v>
      </c>
      <c r="C126" t="s">
        <v>734</v>
      </c>
      <c r="D126" t="s">
        <v>196</v>
      </c>
      <c r="E126" t="s">
        <v>197</v>
      </c>
      <c r="G126">
        <v>36</v>
      </c>
      <c r="H126">
        <v>12</v>
      </c>
      <c r="I126" s="10">
        <f>((G126*8)*(G126*8))/10000</f>
        <v>8.2943999999999996</v>
      </c>
      <c r="J126" s="10"/>
      <c r="M126" t="s">
        <v>211</v>
      </c>
      <c r="N126" t="s">
        <v>44</v>
      </c>
      <c r="O126" t="s">
        <v>68</v>
      </c>
      <c r="P126" t="s">
        <v>68</v>
      </c>
      <c r="Q126" t="s">
        <v>53</v>
      </c>
      <c r="R126" t="s">
        <v>231</v>
      </c>
      <c r="T126" t="s">
        <v>468</v>
      </c>
      <c r="U126" t="s">
        <v>462</v>
      </c>
      <c r="V126">
        <v>135925.22200000301</v>
      </c>
      <c r="W126">
        <v>453476.54300000099</v>
      </c>
      <c r="X126" t="s">
        <v>735</v>
      </c>
      <c r="Y126" t="s">
        <v>49</v>
      </c>
      <c r="Z126" t="s">
        <v>710</v>
      </c>
      <c r="AA126" t="s">
        <v>46</v>
      </c>
      <c r="AB126" s="1">
        <v>44775.305783032403</v>
      </c>
      <c r="AC126" t="s">
        <v>50</v>
      </c>
      <c r="AD126" s="1">
        <v>44777.574621898202</v>
      </c>
      <c r="AE126" t="s">
        <v>51</v>
      </c>
      <c r="AF126" t="s">
        <v>207</v>
      </c>
      <c r="AG126" t="s">
        <v>46</v>
      </c>
      <c r="AH126" t="s">
        <v>53</v>
      </c>
      <c r="AI126" t="s">
        <v>46</v>
      </c>
      <c r="AJ126" t="s">
        <v>46</v>
      </c>
      <c r="AK126" t="s">
        <v>46</v>
      </c>
      <c r="AL126" t="s">
        <v>53</v>
      </c>
      <c r="AM126" t="s">
        <v>53</v>
      </c>
      <c r="AP126" t="s">
        <v>53</v>
      </c>
      <c r="AR126" t="s">
        <v>46</v>
      </c>
      <c r="AU126">
        <v>5.1090065409303502</v>
      </c>
      <c r="AV126">
        <v>52.0692474506167</v>
      </c>
    </row>
    <row r="127" spans="1:48" x14ac:dyDescent="0.45">
      <c r="A127">
        <v>1977</v>
      </c>
      <c r="B127" t="s">
        <v>736</v>
      </c>
      <c r="C127" t="s">
        <v>736</v>
      </c>
      <c r="D127" t="s">
        <v>196</v>
      </c>
      <c r="E127" t="s">
        <v>197</v>
      </c>
      <c r="G127">
        <v>38</v>
      </c>
      <c r="H127">
        <v>12</v>
      </c>
      <c r="I127" s="10">
        <f>((G127*8)*(G127*8))/10000</f>
        <v>9.2416</v>
      </c>
      <c r="J127" s="10"/>
      <c r="M127" t="s">
        <v>211</v>
      </c>
      <c r="N127" t="s">
        <v>44</v>
      </c>
      <c r="O127" t="s">
        <v>68</v>
      </c>
      <c r="P127" t="s">
        <v>68</v>
      </c>
      <c r="Q127" t="s">
        <v>53</v>
      </c>
      <c r="R127" t="s">
        <v>231</v>
      </c>
      <c r="V127">
        <v>135919.073000003</v>
      </c>
      <c r="W127">
        <v>453475.71300000302</v>
      </c>
      <c r="X127" t="s">
        <v>737</v>
      </c>
      <c r="Y127" t="s">
        <v>49</v>
      </c>
      <c r="Z127" t="s">
        <v>710</v>
      </c>
      <c r="AA127" t="s">
        <v>46</v>
      </c>
      <c r="AB127" s="1">
        <v>44775.305783032403</v>
      </c>
      <c r="AC127" t="s">
        <v>50</v>
      </c>
      <c r="AD127" s="1">
        <v>44777.574621898202</v>
      </c>
      <c r="AE127" t="s">
        <v>51</v>
      </c>
      <c r="AF127" t="s">
        <v>207</v>
      </c>
      <c r="AG127" t="s">
        <v>46</v>
      </c>
      <c r="AH127" t="s">
        <v>53</v>
      </c>
      <c r="AI127" t="s">
        <v>46</v>
      </c>
      <c r="AJ127" t="s">
        <v>46</v>
      </c>
      <c r="AK127" t="s">
        <v>46</v>
      </c>
      <c r="AL127" t="s">
        <v>53</v>
      </c>
      <c r="AM127" t="s">
        <v>53</v>
      </c>
      <c r="AP127" t="s">
        <v>53</v>
      </c>
      <c r="AR127" t="s">
        <v>46</v>
      </c>
      <c r="AU127">
        <v>5.1089169080236001</v>
      </c>
      <c r="AV127">
        <v>52.069239778907701</v>
      </c>
    </row>
    <row r="128" spans="1:48" x14ac:dyDescent="0.45">
      <c r="A128">
        <v>1978</v>
      </c>
      <c r="B128" t="s">
        <v>738</v>
      </c>
      <c r="C128" t="s">
        <v>738</v>
      </c>
      <c r="D128" t="s">
        <v>196</v>
      </c>
      <c r="E128" t="s">
        <v>197</v>
      </c>
      <c r="G128">
        <v>38</v>
      </c>
      <c r="H128">
        <v>12</v>
      </c>
      <c r="I128" s="10">
        <f>((G128*8)*(G128*8))/10000</f>
        <v>9.2416</v>
      </c>
      <c r="J128" s="10"/>
      <c r="M128" t="s">
        <v>211</v>
      </c>
      <c r="N128" t="s">
        <v>44</v>
      </c>
      <c r="O128" t="s">
        <v>75</v>
      </c>
      <c r="P128" t="s">
        <v>75</v>
      </c>
      <c r="Q128" t="s">
        <v>53</v>
      </c>
      <c r="R128" t="s">
        <v>739</v>
      </c>
      <c r="V128">
        <v>135910.43400000001</v>
      </c>
      <c r="W128">
        <v>453474.444000002</v>
      </c>
      <c r="X128" t="s">
        <v>740</v>
      </c>
      <c r="Y128" t="s">
        <v>49</v>
      </c>
      <c r="Z128" t="s">
        <v>741</v>
      </c>
      <c r="AA128" t="s">
        <v>46</v>
      </c>
      <c r="AB128" s="1">
        <v>44775.305783032403</v>
      </c>
      <c r="AC128" t="s">
        <v>50</v>
      </c>
      <c r="AD128" s="1">
        <v>44777.572047326401</v>
      </c>
      <c r="AE128" t="s">
        <v>51</v>
      </c>
      <c r="AF128" t="s">
        <v>207</v>
      </c>
      <c r="AG128" t="s">
        <v>46</v>
      </c>
      <c r="AH128" t="s">
        <v>46</v>
      </c>
      <c r="AI128" t="s">
        <v>46</v>
      </c>
      <c r="AJ128" t="s">
        <v>46</v>
      </c>
      <c r="AK128" t="s">
        <v>46</v>
      </c>
      <c r="AL128" t="s">
        <v>53</v>
      </c>
      <c r="AM128" t="s">
        <v>53</v>
      </c>
      <c r="AP128" t="s">
        <v>53</v>
      </c>
      <c r="AR128" t="s">
        <v>46</v>
      </c>
      <c r="AU128">
        <v>5.1087909846225497</v>
      </c>
      <c r="AV128">
        <v>52.069228075640602</v>
      </c>
    </row>
    <row r="129" spans="1:48" x14ac:dyDescent="0.45">
      <c r="A129">
        <v>1979</v>
      </c>
      <c r="B129" t="s">
        <v>742</v>
      </c>
      <c r="C129" t="s">
        <v>742</v>
      </c>
      <c r="D129" t="s">
        <v>196</v>
      </c>
      <c r="E129" t="s">
        <v>197</v>
      </c>
      <c r="G129">
        <v>46</v>
      </c>
      <c r="H129">
        <v>12</v>
      </c>
      <c r="I129" s="10">
        <f>((G129*8)*(G129*8))/10000</f>
        <v>13.542400000000001</v>
      </c>
      <c r="J129" s="10"/>
      <c r="M129" t="s">
        <v>211</v>
      </c>
      <c r="N129" t="s">
        <v>44</v>
      </c>
      <c r="O129" t="s">
        <v>68</v>
      </c>
      <c r="P129" t="s">
        <v>75</v>
      </c>
      <c r="Q129" t="s">
        <v>53</v>
      </c>
      <c r="R129" t="s">
        <v>231</v>
      </c>
      <c r="V129">
        <v>135905.21200000099</v>
      </c>
      <c r="W129">
        <v>453473.51700000098</v>
      </c>
      <c r="X129" t="s">
        <v>743</v>
      </c>
      <c r="Y129" t="s">
        <v>49</v>
      </c>
      <c r="Z129" t="s">
        <v>741</v>
      </c>
      <c r="AA129" t="s">
        <v>46</v>
      </c>
      <c r="AB129" s="1">
        <v>44775.305783032403</v>
      </c>
      <c r="AC129" t="s">
        <v>50</v>
      </c>
      <c r="AD129" s="1">
        <v>44777.5700372801</v>
      </c>
      <c r="AE129" t="s">
        <v>51</v>
      </c>
      <c r="AF129" t="s">
        <v>207</v>
      </c>
      <c r="AG129" t="s">
        <v>46</v>
      </c>
      <c r="AH129" t="s">
        <v>53</v>
      </c>
      <c r="AI129" t="s">
        <v>46</v>
      </c>
      <c r="AJ129" t="s">
        <v>46</v>
      </c>
      <c r="AK129" t="s">
        <v>46</v>
      </c>
      <c r="AL129" t="s">
        <v>53</v>
      </c>
      <c r="AM129" t="s">
        <v>53</v>
      </c>
      <c r="AP129" t="s">
        <v>46</v>
      </c>
      <c r="AQ129" t="s">
        <v>744</v>
      </c>
      <c r="AR129" t="s">
        <v>46</v>
      </c>
      <c r="AU129">
        <v>5.1087148769166904</v>
      </c>
      <c r="AV129">
        <v>52.0692195638782</v>
      </c>
    </row>
    <row r="130" spans="1:48" x14ac:dyDescent="0.45">
      <c r="A130">
        <v>1980</v>
      </c>
      <c r="B130" t="s">
        <v>745</v>
      </c>
      <c r="C130" t="s">
        <v>745</v>
      </c>
      <c r="D130" t="s">
        <v>196</v>
      </c>
      <c r="E130" t="s">
        <v>197</v>
      </c>
      <c r="G130">
        <v>46</v>
      </c>
      <c r="H130">
        <v>12</v>
      </c>
      <c r="I130" s="10">
        <f>((G130*8)*(G130*8))/10000</f>
        <v>13.542400000000001</v>
      </c>
      <c r="J130" s="10"/>
      <c r="M130" t="s">
        <v>211</v>
      </c>
      <c r="N130" t="s">
        <v>44</v>
      </c>
      <c r="O130" t="s">
        <v>68</v>
      </c>
      <c r="P130" t="s">
        <v>68</v>
      </c>
      <c r="Q130" t="s">
        <v>53</v>
      </c>
      <c r="R130" t="s">
        <v>231</v>
      </c>
      <c r="V130">
        <v>135895.06000000201</v>
      </c>
      <c r="W130">
        <v>453471.80300000298</v>
      </c>
      <c r="X130" t="s">
        <v>746</v>
      </c>
      <c r="Y130" t="s">
        <v>49</v>
      </c>
      <c r="Z130" t="s">
        <v>747</v>
      </c>
      <c r="AA130" t="s">
        <v>46</v>
      </c>
      <c r="AB130" s="1">
        <v>44775.305783032403</v>
      </c>
      <c r="AC130" t="s">
        <v>50</v>
      </c>
      <c r="AD130" s="1">
        <v>44777.568219282402</v>
      </c>
      <c r="AE130" t="s">
        <v>51</v>
      </c>
      <c r="AF130" t="s">
        <v>207</v>
      </c>
      <c r="AG130" t="s">
        <v>46</v>
      </c>
      <c r="AH130" t="s">
        <v>53</v>
      </c>
      <c r="AI130" t="s">
        <v>46</v>
      </c>
      <c r="AJ130" t="s">
        <v>46</v>
      </c>
      <c r="AK130" t="s">
        <v>46</v>
      </c>
      <c r="AL130" t="s">
        <v>53</v>
      </c>
      <c r="AM130" t="s">
        <v>53</v>
      </c>
      <c r="AP130" t="s">
        <v>53</v>
      </c>
      <c r="AR130" t="s">
        <v>46</v>
      </c>
      <c r="AU130">
        <v>5.1085669123911801</v>
      </c>
      <c r="AV130">
        <v>52.069203808588703</v>
      </c>
    </row>
    <row r="131" spans="1:48" x14ac:dyDescent="0.45">
      <c r="A131">
        <v>1981</v>
      </c>
      <c r="B131" t="s">
        <v>748</v>
      </c>
      <c r="C131" t="s">
        <v>748</v>
      </c>
      <c r="D131" t="s">
        <v>196</v>
      </c>
      <c r="E131" t="s">
        <v>197</v>
      </c>
      <c r="F131">
        <v>1</v>
      </c>
      <c r="G131">
        <v>42</v>
      </c>
      <c r="H131">
        <v>12</v>
      </c>
      <c r="I131" s="10">
        <f>((G131*8)*(G131*8))/10000</f>
        <v>11.2896</v>
      </c>
      <c r="J131" s="10" t="s">
        <v>1744</v>
      </c>
      <c r="K131" s="10">
        <f>((25*0.4)+I131)+(0.4*G131)</f>
        <v>38.089600000000004</v>
      </c>
      <c r="L131" s="10">
        <f>K131-I131</f>
        <v>26.800000000000004</v>
      </c>
      <c r="M131" t="s">
        <v>211</v>
      </c>
      <c r="N131" t="s">
        <v>44</v>
      </c>
      <c r="O131" t="s">
        <v>75</v>
      </c>
      <c r="P131" t="s">
        <v>75</v>
      </c>
      <c r="Q131" s="6" t="s">
        <v>53</v>
      </c>
      <c r="V131">
        <v>135894.13300000099</v>
      </c>
      <c r="W131">
        <v>453456.57600000099</v>
      </c>
      <c r="X131" t="s">
        <v>749</v>
      </c>
      <c r="Y131" t="s">
        <v>49</v>
      </c>
      <c r="Z131" t="s">
        <v>750</v>
      </c>
      <c r="AA131" t="s">
        <v>46</v>
      </c>
      <c r="AB131" s="1">
        <v>44775.305783032403</v>
      </c>
      <c r="AC131" t="s">
        <v>50</v>
      </c>
      <c r="AD131" s="1">
        <v>44777.576974502299</v>
      </c>
      <c r="AE131" t="s">
        <v>51</v>
      </c>
      <c r="AF131" t="s">
        <v>207</v>
      </c>
      <c r="AG131" t="s">
        <v>46</v>
      </c>
      <c r="AH131" t="s">
        <v>46</v>
      </c>
      <c r="AI131" t="s">
        <v>46</v>
      </c>
      <c r="AJ131" t="s">
        <v>46</v>
      </c>
      <c r="AK131" t="s">
        <v>46</v>
      </c>
      <c r="AL131" t="s">
        <v>53</v>
      </c>
      <c r="AM131" t="s">
        <v>53</v>
      </c>
      <c r="AN131" t="s">
        <v>1786</v>
      </c>
      <c r="AP131" t="s">
        <v>53</v>
      </c>
      <c r="AR131" t="s">
        <v>46</v>
      </c>
      <c r="AU131">
        <v>5.1085542445840399</v>
      </c>
      <c r="AV131">
        <v>52.069066916840399</v>
      </c>
    </row>
    <row r="132" spans="1:48" x14ac:dyDescent="0.45">
      <c r="A132">
        <v>1982</v>
      </c>
      <c r="B132" t="s">
        <v>751</v>
      </c>
      <c r="C132" t="s">
        <v>751</v>
      </c>
      <c r="D132" t="s">
        <v>209</v>
      </c>
      <c r="E132" t="s">
        <v>210</v>
      </c>
      <c r="G132">
        <v>39</v>
      </c>
      <c r="H132">
        <v>6</v>
      </c>
      <c r="I132" s="10">
        <f>((G132*8)*(G132*8))/10000</f>
        <v>9.7344000000000008</v>
      </c>
      <c r="J132" s="10"/>
      <c r="M132" t="s">
        <v>211</v>
      </c>
      <c r="N132" t="s">
        <v>44</v>
      </c>
      <c r="O132" t="s">
        <v>45</v>
      </c>
      <c r="P132" t="s">
        <v>75</v>
      </c>
      <c r="Q132" t="s">
        <v>53</v>
      </c>
      <c r="R132" t="s">
        <v>752</v>
      </c>
      <c r="V132">
        <v>135899.74600000301</v>
      </c>
      <c r="W132">
        <v>453452.86599999998</v>
      </c>
      <c r="X132" t="s">
        <v>753</v>
      </c>
      <c r="Y132" t="s">
        <v>49</v>
      </c>
      <c r="Z132" t="s">
        <v>754</v>
      </c>
      <c r="AA132" t="s">
        <v>46</v>
      </c>
      <c r="AB132" s="1">
        <v>44775.305783032403</v>
      </c>
      <c r="AC132" t="s">
        <v>50</v>
      </c>
      <c r="AD132" s="1">
        <v>44777.577653449101</v>
      </c>
      <c r="AE132" t="s">
        <v>51</v>
      </c>
      <c r="AF132" t="s">
        <v>207</v>
      </c>
      <c r="AG132" t="s">
        <v>46</v>
      </c>
      <c r="AH132" t="s">
        <v>46</v>
      </c>
      <c r="AI132" t="s">
        <v>46</v>
      </c>
      <c r="AJ132" t="s">
        <v>46</v>
      </c>
      <c r="AK132" t="s">
        <v>53</v>
      </c>
      <c r="AL132" t="s">
        <v>46</v>
      </c>
      <c r="AM132" t="s">
        <v>46</v>
      </c>
      <c r="AP132" t="s">
        <v>53</v>
      </c>
      <c r="AR132" t="s">
        <v>46</v>
      </c>
      <c r="AU132">
        <v>5.1086363138095203</v>
      </c>
      <c r="AV132">
        <v>52.069033764975401</v>
      </c>
    </row>
    <row r="133" spans="1:48" x14ac:dyDescent="0.45">
      <c r="A133">
        <v>1983</v>
      </c>
      <c r="B133" t="s">
        <v>755</v>
      </c>
      <c r="C133" t="s">
        <v>755</v>
      </c>
      <c r="D133" t="s">
        <v>209</v>
      </c>
      <c r="E133" t="s">
        <v>210</v>
      </c>
      <c r="G133">
        <v>21</v>
      </c>
      <c r="H133">
        <v>6</v>
      </c>
      <c r="I133" s="10">
        <f>((G133*8)*(G133*8))/10000</f>
        <v>2.8224</v>
      </c>
      <c r="J133" s="10"/>
      <c r="M133" t="s">
        <v>211</v>
      </c>
      <c r="N133" t="s">
        <v>44</v>
      </c>
      <c r="O133" t="s">
        <v>45</v>
      </c>
      <c r="P133" t="s">
        <v>75</v>
      </c>
      <c r="Q133" t="s">
        <v>53</v>
      </c>
      <c r="V133">
        <v>135897.501000002</v>
      </c>
      <c r="W133">
        <v>453451.69500000001</v>
      </c>
      <c r="X133" t="s">
        <v>756</v>
      </c>
      <c r="Y133" t="s">
        <v>49</v>
      </c>
      <c r="Z133" t="s">
        <v>1728</v>
      </c>
      <c r="AA133" t="s">
        <v>46</v>
      </c>
      <c r="AB133" s="1">
        <v>44775.305783032403</v>
      </c>
      <c r="AC133" t="s">
        <v>50</v>
      </c>
      <c r="AD133" s="1">
        <v>44778.637090428201</v>
      </c>
      <c r="AE133" t="s">
        <v>51</v>
      </c>
      <c r="AF133" t="s">
        <v>52</v>
      </c>
      <c r="AG133" t="s">
        <v>46</v>
      </c>
      <c r="AH133" t="s">
        <v>46</v>
      </c>
      <c r="AI133" t="s">
        <v>46</v>
      </c>
      <c r="AJ133" t="s">
        <v>53</v>
      </c>
      <c r="AK133" t="s">
        <v>46</v>
      </c>
      <c r="AL133" t="s">
        <v>46</v>
      </c>
      <c r="AM133" t="s">
        <v>46</v>
      </c>
      <c r="AO133" t="s">
        <v>757</v>
      </c>
      <c r="AP133" t="s">
        <v>53</v>
      </c>
      <c r="AR133" t="s">
        <v>46</v>
      </c>
      <c r="AU133">
        <v>5.1086036375602504</v>
      </c>
      <c r="AV133">
        <v>52.069023162679798</v>
      </c>
    </row>
    <row r="134" spans="1:48" x14ac:dyDescent="0.45">
      <c r="A134">
        <v>1984</v>
      </c>
      <c r="B134" t="s">
        <v>758</v>
      </c>
      <c r="C134" t="s">
        <v>758</v>
      </c>
      <c r="D134" t="s">
        <v>196</v>
      </c>
      <c r="E134" t="s">
        <v>197</v>
      </c>
      <c r="G134">
        <v>33</v>
      </c>
      <c r="H134">
        <v>12</v>
      </c>
      <c r="I134" s="10">
        <f>((G134*8)*(G134*8))/10000</f>
        <v>6.9695999999999998</v>
      </c>
      <c r="J134" s="10"/>
      <c r="M134" t="s">
        <v>211</v>
      </c>
      <c r="N134" t="s">
        <v>67</v>
      </c>
      <c r="O134" t="s">
        <v>75</v>
      </c>
      <c r="P134" t="s">
        <v>75</v>
      </c>
      <c r="Q134" t="s">
        <v>53</v>
      </c>
      <c r="R134" t="s">
        <v>195</v>
      </c>
      <c r="V134">
        <v>135909.65300000101</v>
      </c>
      <c r="W134">
        <v>453460.47999999998</v>
      </c>
      <c r="X134" t="s">
        <v>759</v>
      </c>
      <c r="Y134" t="s">
        <v>49</v>
      </c>
      <c r="Z134" t="s">
        <v>760</v>
      </c>
      <c r="AA134" t="s">
        <v>46</v>
      </c>
      <c r="AB134" s="1">
        <v>44775.305783032403</v>
      </c>
      <c r="AC134" t="s">
        <v>50</v>
      </c>
      <c r="AD134" s="1">
        <v>44777.576238831003</v>
      </c>
      <c r="AE134" t="s">
        <v>51</v>
      </c>
      <c r="AF134" t="s">
        <v>207</v>
      </c>
      <c r="AG134" t="s">
        <v>46</v>
      </c>
      <c r="AH134" t="s">
        <v>46</v>
      </c>
      <c r="AI134" t="s">
        <v>46</v>
      </c>
      <c r="AJ134" t="s">
        <v>46</v>
      </c>
      <c r="AK134" t="s">
        <v>46</v>
      </c>
      <c r="AL134" t="s">
        <v>53</v>
      </c>
      <c r="AM134" t="s">
        <v>53</v>
      </c>
      <c r="AO134" t="s">
        <v>761</v>
      </c>
      <c r="AP134" t="s">
        <v>53</v>
      </c>
      <c r="AR134" t="s">
        <v>46</v>
      </c>
      <c r="AU134">
        <v>5.1087803748311904</v>
      </c>
      <c r="AV134">
        <v>52.069102540749803</v>
      </c>
    </row>
    <row r="135" spans="1:48" x14ac:dyDescent="0.45">
      <c r="A135">
        <v>1985</v>
      </c>
      <c r="B135" t="s">
        <v>762</v>
      </c>
      <c r="C135" t="s">
        <v>762</v>
      </c>
      <c r="D135" t="s">
        <v>196</v>
      </c>
      <c r="E135" t="s">
        <v>197</v>
      </c>
      <c r="G135">
        <v>29</v>
      </c>
      <c r="H135">
        <v>12</v>
      </c>
      <c r="I135" s="10">
        <f>((G135*8)*(G135*8))/10000</f>
        <v>5.3823999999999996</v>
      </c>
      <c r="J135" s="10"/>
      <c r="M135" t="s">
        <v>211</v>
      </c>
      <c r="N135" t="s">
        <v>67</v>
      </c>
      <c r="O135" t="s">
        <v>75</v>
      </c>
      <c r="P135" t="s">
        <v>75</v>
      </c>
      <c r="Q135" t="s">
        <v>53</v>
      </c>
      <c r="R135" t="s">
        <v>195</v>
      </c>
      <c r="V135">
        <v>135923.27000000299</v>
      </c>
      <c r="W135">
        <v>453470.437000003</v>
      </c>
      <c r="X135" t="s">
        <v>763</v>
      </c>
      <c r="Y135" t="s">
        <v>49</v>
      </c>
      <c r="Z135" t="s">
        <v>760</v>
      </c>
      <c r="AA135" t="s">
        <v>46</v>
      </c>
      <c r="AB135" s="1">
        <v>44775.305783032403</v>
      </c>
      <c r="AC135" t="s">
        <v>50</v>
      </c>
      <c r="AD135" s="1">
        <v>44777.575593854199</v>
      </c>
      <c r="AE135" t="s">
        <v>51</v>
      </c>
      <c r="AF135" t="s">
        <v>207</v>
      </c>
      <c r="AG135" t="s">
        <v>46</v>
      </c>
      <c r="AH135" t="s">
        <v>46</v>
      </c>
      <c r="AI135" t="s">
        <v>46</v>
      </c>
      <c r="AJ135" t="s">
        <v>46</v>
      </c>
      <c r="AK135" t="s">
        <v>53</v>
      </c>
      <c r="AL135" t="s">
        <v>53</v>
      </c>
      <c r="AM135" t="s">
        <v>53</v>
      </c>
      <c r="AO135" t="s">
        <v>761</v>
      </c>
      <c r="AP135" t="s">
        <v>53</v>
      </c>
      <c r="AR135" t="s">
        <v>46</v>
      </c>
      <c r="AU135">
        <v>5.1089784133291998</v>
      </c>
      <c r="AV135">
        <v>52.0691925028882</v>
      </c>
    </row>
    <row r="136" spans="1:48" x14ac:dyDescent="0.45">
      <c r="A136">
        <v>1986</v>
      </c>
      <c r="B136" t="s">
        <v>764</v>
      </c>
      <c r="C136" t="s">
        <v>764</v>
      </c>
      <c r="D136" t="s">
        <v>196</v>
      </c>
      <c r="E136" t="s">
        <v>197</v>
      </c>
      <c r="G136">
        <v>30</v>
      </c>
      <c r="H136">
        <v>12</v>
      </c>
      <c r="I136" s="10">
        <f>((G136*8)*(G136*8))/10000</f>
        <v>5.76</v>
      </c>
      <c r="J136" s="10"/>
      <c r="M136" t="s">
        <v>211</v>
      </c>
      <c r="N136" t="s">
        <v>67</v>
      </c>
      <c r="O136" t="s">
        <v>75</v>
      </c>
      <c r="P136" t="s">
        <v>75</v>
      </c>
      <c r="Q136" t="s">
        <v>53</v>
      </c>
      <c r="R136" t="s">
        <v>195</v>
      </c>
      <c r="V136">
        <v>135924.00200000001</v>
      </c>
      <c r="W136">
        <v>453462.87200000102</v>
      </c>
      <c r="X136" t="s">
        <v>765</v>
      </c>
      <c r="Y136" t="s">
        <v>49</v>
      </c>
      <c r="Z136" t="s">
        <v>760</v>
      </c>
      <c r="AA136" t="s">
        <v>46</v>
      </c>
      <c r="AB136" s="1">
        <v>44775.305783032403</v>
      </c>
      <c r="AC136" t="s">
        <v>50</v>
      </c>
      <c r="AD136" s="1">
        <v>44777.576238831003</v>
      </c>
      <c r="AE136" t="s">
        <v>51</v>
      </c>
      <c r="AF136" t="s">
        <v>207</v>
      </c>
      <c r="AG136" t="s">
        <v>46</v>
      </c>
      <c r="AH136" t="s">
        <v>46</v>
      </c>
      <c r="AI136" t="s">
        <v>46</v>
      </c>
      <c r="AJ136" t="s">
        <v>46</v>
      </c>
      <c r="AK136" t="s">
        <v>46</v>
      </c>
      <c r="AL136" t="s">
        <v>53</v>
      </c>
      <c r="AM136" t="s">
        <v>53</v>
      </c>
      <c r="AO136" t="s">
        <v>761</v>
      </c>
      <c r="AP136" t="s">
        <v>53</v>
      </c>
      <c r="AR136" t="s">
        <v>46</v>
      </c>
      <c r="AU136">
        <v>5.1089895116433297</v>
      </c>
      <c r="AV136">
        <v>52.069124534107999</v>
      </c>
    </row>
    <row r="137" spans="1:48" x14ac:dyDescent="0.45">
      <c r="A137">
        <v>1987</v>
      </c>
      <c r="B137" t="s">
        <v>766</v>
      </c>
      <c r="C137" t="s">
        <v>766</v>
      </c>
      <c r="D137" t="s">
        <v>200</v>
      </c>
      <c r="E137" t="s">
        <v>201</v>
      </c>
      <c r="F137">
        <v>1</v>
      </c>
      <c r="G137">
        <v>39</v>
      </c>
      <c r="H137">
        <v>16</v>
      </c>
      <c r="I137" s="10">
        <f>((G137*8)*(G137*8))/10000</f>
        <v>9.7344000000000008</v>
      </c>
      <c r="J137" s="10" t="s">
        <v>1744</v>
      </c>
      <c r="K137" s="10">
        <f>((25*0.4)+I137)+(0.3*G137)</f>
        <v>31.4344</v>
      </c>
      <c r="L137" s="10">
        <f>K137-I137</f>
        <v>21.7</v>
      </c>
      <c r="M137" t="s">
        <v>202</v>
      </c>
      <c r="N137" t="s">
        <v>44</v>
      </c>
      <c r="O137" t="s">
        <v>45</v>
      </c>
      <c r="P137" t="s">
        <v>75</v>
      </c>
      <c r="Q137" s="6" t="s">
        <v>53</v>
      </c>
      <c r="V137">
        <v>135933.468000002</v>
      </c>
      <c r="W137">
        <v>453419.254000001</v>
      </c>
      <c r="X137" t="s">
        <v>767</v>
      </c>
      <c r="Y137" t="s">
        <v>49</v>
      </c>
      <c r="Z137" t="s">
        <v>768</v>
      </c>
      <c r="AA137" t="s">
        <v>46</v>
      </c>
      <c r="AB137" s="1">
        <v>44775.305783032403</v>
      </c>
      <c r="AC137" t="s">
        <v>50</v>
      </c>
      <c r="AD137" s="1">
        <v>44777.583654710601</v>
      </c>
      <c r="AE137" t="s">
        <v>51</v>
      </c>
      <c r="AF137" t="s">
        <v>207</v>
      </c>
      <c r="AG137" t="s">
        <v>46</v>
      </c>
      <c r="AH137" t="s">
        <v>46</v>
      </c>
      <c r="AI137" t="s">
        <v>46</v>
      </c>
      <c r="AJ137" t="s">
        <v>46</v>
      </c>
      <c r="AK137" t="s">
        <v>46</v>
      </c>
      <c r="AL137" t="s">
        <v>46</v>
      </c>
      <c r="AM137" t="s">
        <v>53</v>
      </c>
      <c r="AN137" t="s">
        <v>1786</v>
      </c>
      <c r="AP137" t="s">
        <v>53</v>
      </c>
      <c r="AR137" t="s">
        <v>46</v>
      </c>
      <c r="AU137">
        <v>5.1091300020945498</v>
      </c>
      <c r="AV137">
        <v>52.068732822672303</v>
      </c>
    </row>
    <row r="138" spans="1:48" x14ac:dyDescent="0.45">
      <c r="A138">
        <v>1988</v>
      </c>
      <c r="B138" t="s">
        <v>769</v>
      </c>
      <c r="C138" t="s">
        <v>769</v>
      </c>
      <c r="D138" t="s">
        <v>200</v>
      </c>
      <c r="E138" t="s">
        <v>201</v>
      </c>
      <c r="F138">
        <v>1</v>
      </c>
      <c r="G138">
        <v>30</v>
      </c>
      <c r="H138">
        <v>10</v>
      </c>
      <c r="I138" s="10">
        <f>((G138*8)*(G138*8))/10000</f>
        <v>5.76</v>
      </c>
      <c r="J138" s="10" t="s">
        <v>1744</v>
      </c>
      <c r="K138" s="10">
        <f>((25*0.4)+I138)+(0.3*G138)</f>
        <v>24.759999999999998</v>
      </c>
      <c r="L138" s="10">
        <f>K138-I138</f>
        <v>19</v>
      </c>
      <c r="M138" t="s">
        <v>202</v>
      </c>
      <c r="N138" t="s">
        <v>67</v>
      </c>
      <c r="O138" t="s">
        <v>45</v>
      </c>
      <c r="P138" t="s">
        <v>75</v>
      </c>
      <c r="Q138" s="6" t="s">
        <v>53</v>
      </c>
      <c r="R138" t="s">
        <v>204</v>
      </c>
      <c r="V138">
        <v>135924.19500000001</v>
      </c>
      <c r="W138">
        <v>453412.86100000102</v>
      </c>
      <c r="X138" t="s">
        <v>770</v>
      </c>
      <c r="Y138" t="s">
        <v>49</v>
      </c>
      <c r="Z138" t="s">
        <v>206</v>
      </c>
      <c r="AA138" t="s">
        <v>46</v>
      </c>
      <c r="AB138" s="1">
        <v>44775.305783032403</v>
      </c>
      <c r="AC138" t="s">
        <v>50</v>
      </c>
      <c r="AD138" s="1">
        <v>44777.583654710601</v>
      </c>
      <c r="AE138" t="s">
        <v>51</v>
      </c>
      <c r="AF138" t="s">
        <v>207</v>
      </c>
      <c r="AG138" t="s">
        <v>46</v>
      </c>
      <c r="AH138" t="s">
        <v>46</v>
      </c>
      <c r="AI138" t="s">
        <v>46</v>
      </c>
      <c r="AJ138" t="s">
        <v>46</v>
      </c>
      <c r="AK138" t="s">
        <v>46</v>
      </c>
      <c r="AL138" t="s">
        <v>46</v>
      </c>
      <c r="AM138" t="s">
        <v>53</v>
      </c>
      <c r="AN138" t="s">
        <v>1786</v>
      </c>
      <c r="AP138" t="s">
        <v>53</v>
      </c>
      <c r="AR138" t="s">
        <v>46</v>
      </c>
      <c r="AU138">
        <v>5.1089951198922998</v>
      </c>
      <c r="AV138">
        <v>52.0686750434567</v>
      </c>
    </row>
    <row r="139" spans="1:48" x14ac:dyDescent="0.45">
      <c r="A139">
        <v>1731</v>
      </c>
      <c r="B139" t="s">
        <v>199</v>
      </c>
      <c r="C139" t="s">
        <v>199</v>
      </c>
      <c r="D139" t="s">
        <v>200</v>
      </c>
      <c r="E139" t="s">
        <v>201</v>
      </c>
      <c r="F139">
        <v>1</v>
      </c>
      <c r="G139">
        <v>36</v>
      </c>
      <c r="H139">
        <v>12</v>
      </c>
      <c r="I139" s="10">
        <f>((G139*8)*(G139*8))/10000</f>
        <v>8.2943999999999996</v>
      </c>
      <c r="J139" s="10" t="s">
        <v>1744</v>
      </c>
      <c r="K139" s="10">
        <f>((25*0.4)+I139)+(0.3*G139)</f>
        <v>29.0944</v>
      </c>
      <c r="L139" s="10">
        <f>K139-I139</f>
        <v>20.8</v>
      </c>
      <c r="M139" t="s">
        <v>202</v>
      </c>
      <c r="N139" t="s">
        <v>44</v>
      </c>
      <c r="O139" t="s">
        <v>45</v>
      </c>
      <c r="P139" t="s">
        <v>75</v>
      </c>
      <c r="Q139" s="6" t="s">
        <v>53</v>
      </c>
      <c r="R139" t="s">
        <v>204</v>
      </c>
      <c r="V139">
        <v>135919.87299999999</v>
      </c>
      <c r="W139">
        <v>453417.18500000198</v>
      </c>
      <c r="X139" t="s">
        <v>205</v>
      </c>
      <c r="Y139" t="s">
        <v>49</v>
      </c>
      <c r="Z139" t="s">
        <v>206</v>
      </c>
      <c r="AA139" t="s">
        <v>46</v>
      </c>
      <c r="AB139" s="1">
        <v>44775.305783032403</v>
      </c>
      <c r="AC139" t="s">
        <v>50</v>
      </c>
      <c r="AD139" s="1">
        <v>44777.583654710601</v>
      </c>
      <c r="AE139" t="s">
        <v>51</v>
      </c>
      <c r="AF139" t="s">
        <v>207</v>
      </c>
      <c r="AG139" t="s">
        <v>46</v>
      </c>
      <c r="AH139" t="s">
        <v>46</v>
      </c>
      <c r="AI139" t="s">
        <v>46</v>
      </c>
      <c r="AJ139" t="s">
        <v>46</v>
      </c>
      <c r="AK139" t="s">
        <v>46</v>
      </c>
      <c r="AL139" t="s">
        <v>46</v>
      </c>
      <c r="AM139" t="s">
        <v>53</v>
      </c>
      <c r="AN139" t="s">
        <v>1786</v>
      </c>
      <c r="AP139" t="s">
        <v>53</v>
      </c>
      <c r="AR139" t="s">
        <v>46</v>
      </c>
      <c r="AU139">
        <v>5.1089318454796597</v>
      </c>
      <c r="AV139">
        <v>52.068713758638999</v>
      </c>
    </row>
    <row r="140" spans="1:48" x14ac:dyDescent="0.45">
      <c r="A140">
        <v>1989</v>
      </c>
      <c r="B140" t="s">
        <v>771</v>
      </c>
      <c r="C140" t="s">
        <v>771</v>
      </c>
      <c r="D140" t="s">
        <v>200</v>
      </c>
      <c r="E140" t="s">
        <v>201</v>
      </c>
      <c r="F140">
        <v>1</v>
      </c>
      <c r="G140">
        <v>25</v>
      </c>
      <c r="H140">
        <v>10</v>
      </c>
      <c r="I140" s="10">
        <f>((G140*8)*(G140*8))/10000</f>
        <v>4</v>
      </c>
      <c r="J140" s="10" t="s">
        <v>1744</v>
      </c>
      <c r="K140" s="10">
        <f>((25*0.4)+I140)+(0.2*G140)</f>
        <v>19</v>
      </c>
      <c r="L140" s="10">
        <f>K140-I140</f>
        <v>15</v>
      </c>
      <c r="M140" t="s">
        <v>202</v>
      </c>
      <c r="N140" t="s">
        <v>67</v>
      </c>
      <c r="O140" t="s">
        <v>75</v>
      </c>
      <c r="P140" t="s">
        <v>75</v>
      </c>
      <c r="Q140" s="6" t="s">
        <v>53</v>
      </c>
      <c r="R140" t="s">
        <v>204</v>
      </c>
      <c r="V140">
        <v>135913.37100000301</v>
      </c>
      <c r="W140">
        <v>453410.80499999999</v>
      </c>
      <c r="X140" t="s">
        <v>772</v>
      </c>
      <c r="Y140" t="s">
        <v>49</v>
      </c>
      <c r="Z140" t="s">
        <v>206</v>
      </c>
      <c r="AA140" t="s">
        <v>46</v>
      </c>
      <c r="AB140" s="1">
        <v>44775.305783032403</v>
      </c>
      <c r="AC140" t="s">
        <v>50</v>
      </c>
      <c r="AD140" s="1">
        <v>44777.583654710601</v>
      </c>
      <c r="AE140" t="s">
        <v>51</v>
      </c>
      <c r="AF140" t="s">
        <v>207</v>
      </c>
      <c r="AG140" t="s">
        <v>46</v>
      </c>
      <c r="AH140" t="s">
        <v>46</v>
      </c>
      <c r="AI140" t="s">
        <v>46</v>
      </c>
      <c r="AJ140" t="s">
        <v>46</v>
      </c>
      <c r="AK140" t="s">
        <v>46</v>
      </c>
      <c r="AL140" t="s">
        <v>46</v>
      </c>
      <c r="AM140" t="s">
        <v>53</v>
      </c>
      <c r="AN140" t="s">
        <v>1786</v>
      </c>
      <c r="AP140" t="s">
        <v>53</v>
      </c>
      <c r="AR140" t="s">
        <v>46</v>
      </c>
      <c r="AU140">
        <v>5.1088373756149998</v>
      </c>
      <c r="AV140">
        <v>52.068656191488401</v>
      </c>
    </row>
    <row r="141" spans="1:48" x14ac:dyDescent="0.45">
      <c r="A141">
        <v>1990</v>
      </c>
      <c r="B141" t="s">
        <v>773</v>
      </c>
      <c r="C141" t="s">
        <v>773</v>
      </c>
      <c r="D141" t="s">
        <v>200</v>
      </c>
      <c r="E141" t="s">
        <v>201</v>
      </c>
      <c r="F141">
        <v>1</v>
      </c>
      <c r="G141">
        <v>26</v>
      </c>
      <c r="H141">
        <v>10</v>
      </c>
      <c r="I141" s="10">
        <f>((G141*8)*(G141*8))/10000</f>
        <v>4.3263999999999996</v>
      </c>
      <c r="J141" s="10" t="s">
        <v>1744</v>
      </c>
      <c r="K141" s="10">
        <f>((25*0.4)+I141)+(0.2*G141)</f>
        <v>19.526399999999999</v>
      </c>
      <c r="L141" s="10">
        <f>K141-I141</f>
        <v>15.2</v>
      </c>
      <c r="M141" t="s">
        <v>202</v>
      </c>
      <c r="N141" t="s">
        <v>67</v>
      </c>
      <c r="O141" t="s">
        <v>75</v>
      </c>
      <c r="P141" t="s">
        <v>75</v>
      </c>
      <c r="Q141" s="6" t="s">
        <v>53</v>
      </c>
      <c r="R141" t="s">
        <v>204</v>
      </c>
      <c r="V141">
        <v>135912.333000001</v>
      </c>
      <c r="W141">
        <v>453415.812000003</v>
      </c>
      <c r="X141" t="s">
        <v>774</v>
      </c>
      <c r="Y141" t="s">
        <v>49</v>
      </c>
      <c r="Z141" t="s">
        <v>206</v>
      </c>
      <c r="AA141" t="s">
        <v>46</v>
      </c>
      <c r="AB141" s="1">
        <v>44775.305783032403</v>
      </c>
      <c r="AC141" t="s">
        <v>50</v>
      </c>
      <c r="AD141" s="1">
        <v>44777.583654710601</v>
      </c>
      <c r="AE141" t="s">
        <v>51</v>
      </c>
      <c r="AF141" t="s">
        <v>207</v>
      </c>
      <c r="AG141" t="s">
        <v>46</v>
      </c>
      <c r="AH141" t="s">
        <v>46</v>
      </c>
      <c r="AI141" t="s">
        <v>46</v>
      </c>
      <c r="AJ141" t="s">
        <v>46</v>
      </c>
      <c r="AK141" t="s">
        <v>46</v>
      </c>
      <c r="AL141" t="s">
        <v>46</v>
      </c>
      <c r="AM141" t="s">
        <v>53</v>
      </c>
      <c r="AN141" t="s">
        <v>1786</v>
      </c>
      <c r="AP141" t="s">
        <v>53</v>
      </c>
      <c r="AR141" t="s">
        <v>46</v>
      </c>
      <c r="AU141">
        <v>5.10882195739301</v>
      </c>
      <c r="AV141">
        <v>52.068701158495301</v>
      </c>
    </row>
    <row r="142" spans="1:48" x14ac:dyDescent="0.45">
      <c r="A142">
        <v>1991</v>
      </c>
      <c r="B142" t="s">
        <v>775</v>
      </c>
      <c r="C142" t="s">
        <v>775</v>
      </c>
      <c r="D142" t="s">
        <v>200</v>
      </c>
      <c r="E142" t="s">
        <v>201</v>
      </c>
      <c r="F142">
        <v>1</v>
      </c>
      <c r="G142">
        <v>36</v>
      </c>
      <c r="H142">
        <v>14</v>
      </c>
      <c r="I142" s="10">
        <f>((G142*8)*(G142*8))/10000</f>
        <v>8.2943999999999996</v>
      </c>
      <c r="J142" s="10" t="s">
        <v>1744</v>
      </c>
      <c r="K142" s="10">
        <f>((25*0.4)+I142)+(0.3*G142)</f>
        <v>29.0944</v>
      </c>
      <c r="L142" s="10">
        <f>K142-I142</f>
        <v>20.8</v>
      </c>
      <c r="M142" t="s">
        <v>202</v>
      </c>
      <c r="N142" t="s">
        <v>44</v>
      </c>
      <c r="O142" t="s">
        <v>45</v>
      </c>
      <c r="P142" t="s">
        <v>75</v>
      </c>
      <c r="Q142" s="6" t="s">
        <v>53</v>
      </c>
      <c r="V142">
        <v>135906.04500000199</v>
      </c>
      <c r="W142">
        <v>453408.24099999998</v>
      </c>
      <c r="X142" t="s">
        <v>776</v>
      </c>
      <c r="Y142" t="s">
        <v>49</v>
      </c>
      <c r="Z142" t="s">
        <v>768</v>
      </c>
      <c r="AA142" t="s">
        <v>46</v>
      </c>
      <c r="AB142" s="1">
        <v>44775.305783032403</v>
      </c>
      <c r="AC142" t="s">
        <v>50</v>
      </c>
      <c r="AD142" s="1">
        <v>44777.583654710601</v>
      </c>
      <c r="AE142" t="s">
        <v>51</v>
      </c>
      <c r="AF142" t="s">
        <v>207</v>
      </c>
      <c r="AG142" t="s">
        <v>46</v>
      </c>
      <c r="AH142" t="s">
        <v>46</v>
      </c>
      <c r="AI142" t="s">
        <v>46</v>
      </c>
      <c r="AJ142" t="s">
        <v>46</v>
      </c>
      <c r="AK142" t="s">
        <v>46</v>
      </c>
      <c r="AL142" t="s">
        <v>46</v>
      </c>
      <c r="AM142" t="s">
        <v>53</v>
      </c>
      <c r="AN142" t="s">
        <v>1786</v>
      </c>
      <c r="AP142" t="s">
        <v>53</v>
      </c>
      <c r="AR142" t="s">
        <v>46</v>
      </c>
      <c r="AU142">
        <v>5.1087306752975197</v>
      </c>
      <c r="AV142">
        <v>52.068632893959297</v>
      </c>
    </row>
    <row r="143" spans="1:48" x14ac:dyDescent="0.45">
      <c r="A143">
        <v>1992</v>
      </c>
      <c r="B143" t="s">
        <v>777</v>
      </c>
      <c r="C143" t="s">
        <v>777</v>
      </c>
      <c r="D143" t="s">
        <v>196</v>
      </c>
      <c r="E143" t="s">
        <v>197</v>
      </c>
      <c r="G143">
        <v>48</v>
      </c>
      <c r="H143">
        <v>12</v>
      </c>
      <c r="I143" s="10">
        <f>((G143*8)*(G143*8))/10000</f>
        <v>14.7456</v>
      </c>
      <c r="J143" s="10"/>
      <c r="M143" t="s">
        <v>211</v>
      </c>
      <c r="N143" t="s">
        <v>44</v>
      </c>
      <c r="O143" t="s">
        <v>68</v>
      </c>
      <c r="P143" t="s">
        <v>75</v>
      </c>
      <c r="Q143" t="s">
        <v>53</v>
      </c>
      <c r="R143" t="s">
        <v>231</v>
      </c>
      <c r="V143">
        <v>135899.99799999999</v>
      </c>
      <c r="W143">
        <v>453363.91400000098</v>
      </c>
      <c r="X143" t="s">
        <v>778</v>
      </c>
      <c r="Y143" t="s">
        <v>71</v>
      </c>
      <c r="AA143" t="s">
        <v>46</v>
      </c>
      <c r="AB143" s="1">
        <v>44775.305783032403</v>
      </c>
      <c r="AC143" t="s">
        <v>50</v>
      </c>
      <c r="AD143" s="1">
        <v>44777.587616296303</v>
      </c>
      <c r="AE143" t="s">
        <v>51</v>
      </c>
      <c r="AF143" t="s">
        <v>207</v>
      </c>
      <c r="AG143" t="s">
        <v>46</v>
      </c>
      <c r="AH143" t="s">
        <v>53</v>
      </c>
      <c r="AI143" t="s">
        <v>46</v>
      </c>
      <c r="AJ143" t="s">
        <v>46</v>
      </c>
      <c r="AK143" t="s">
        <v>46</v>
      </c>
      <c r="AL143" t="s">
        <v>53</v>
      </c>
      <c r="AM143" t="s">
        <v>53</v>
      </c>
      <c r="AO143" t="s">
        <v>761</v>
      </c>
      <c r="AP143" t="s">
        <v>53</v>
      </c>
      <c r="AR143" t="s">
        <v>46</v>
      </c>
      <c r="AU143">
        <v>5.1086449638990103</v>
      </c>
      <c r="AV143">
        <v>52.068234275868697</v>
      </c>
    </row>
    <row r="144" spans="1:48" x14ac:dyDescent="0.45">
      <c r="A144">
        <v>1993</v>
      </c>
      <c r="B144" t="s">
        <v>779</v>
      </c>
      <c r="C144" t="s">
        <v>779</v>
      </c>
      <c r="D144" t="s">
        <v>196</v>
      </c>
      <c r="E144" t="s">
        <v>197</v>
      </c>
      <c r="G144">
        <v>38</v>
      </c>
      <c r="H144">
        <v>12</v>
      </c>
      <c r="I144" s="10">
        <f>((G144*8)*(G144*8))/10000</f>
        <v>9.2416</v>
      </c>
      <c r="J144" s="10"/>
      <c r="M144" t="s">
        <v>211</v>
      </c>
      <c r="N144" t="s">
        <v>44</v>
      </c>
      <c r="O144" t="s">
        <v>68</v>
      </c>
      <c r="P144" t="s">
        <v>75</v>
      </c>
      <c r="Q144" t="s">
        <v>53</v>
      </c>
      <c r="R144" t="s">
        <v>231</v>
      </c>
      <c r="V144">
        <v>135901.42500000101</v>
      </c>
      <c r="W144">
        <v>453354.13200000301</v>
      </c>
      <c r="X144" t="s">
        <v>780</v>
      </c>
      <c r="Y144" t="s">
        <v>49</v>
      </c>
      <c r="AA144" t="s">
        <v>46</v>
      </c>
      <c r="AB144" s="1">
        <v>44775.305783032403</v>
      </c>
      <c r="AC144" t="s">
        <v>50</v>
      </c>
      <c r="AD144" s="1">
        <v>44777.587616296303</v>
      </c>
      <c r="AE144" t="s">
        <v>51</v>
      </c>
      <c r="AF144" t="s">
        <v>207</v>
      </c>
      <c r="AG144" t="s">
        <v>46</v>
      </c>
      <c r="AH144" t="s">
        <v>53</v>
      </c>
      <c r="AI144" t="s">
        <v>46</v>
      </c>
      <c r="AJ144" t="s">
        <v>46</v>
      </c>
      <c r="AK144" t="s">
        <v>46</v>
      </c>
      <c r="AL144" t="s">
        <v>53</v>
      </c>
      <c r="AM144" t="s">
        <v>53</v>
      </c>
      <c r="AO144" t="s">
        <v>761</v>
      </c>
      <c r="AP144" t="s">
        <v>53</v>
      </c>
      <c r="AR144" t="s">
        <v>46</v>
      </c>
      <c r="AU144">
        <v>5.1086663223486903</v>
      </c>
      <c r="AV144">
        <v>52.068146404734598</v>
      </c>
    </row>
    <row r="145" spans="1:48" x14ac:dyDescent="0.45">
      <c r="A145">
        <v>1994</v>
      </c>
      <c r="B145" t="s">
        <v>781</v>
      </c>
      <c r="C145" t="s">
        <v>781</v>
      </c>
      <c r="D145" t="s">
        <v>196</v>
      </c>
      <c r="E145" t="s">
        <v>197</v>
      </c>
      <c r="G145">
        <v>31</v>
      </c>
      <c r="H145">
        <v>12</v>
      </c>
      <c r="I145" s="10">
        <f>((G145*8)*(G145*8))/10000</f>
        <v>6.1504000000000003</v>
      </c>
      <c r="J145" s="10"/>
      <c r="M145" t="s">
        <v>211</v>
      </c>
      <c r="N145" t="s">
        <v>44</v>
      </c>
      <c r="O145" t="s">
        <v>68</v>
      </c>
      <c r="P145" t="s">
        <v>75</v>
      </c>
      <c r="Q145" t="s">
        <v>53</v>
      </c>
      <c r="R145" t="s">
        <v>231</v>
      </c>
      <c r="V145">
        <v>135902.274</v>
      </c>
      <c r="W145">
        <v>453347.95000000298</v>
      </c>
      <c r="X145" t="s">
        <v>782</v>
      </c>
      <c r="Y145" t="s">
        <v>49</v>
      </c>
      <c r="AA145" t="s">
        <v>46</v>
      </c>
      <c r="AB145" s="1">
        <v>44775.305783032403</v>
      </c>
      <c r="AC145" t="s">
        <v>50</v>
      </c>
      <c r="AD145" s="1">
        <v>44777.587616296303</v>
      </c>
      <c r="AE145" t="s">
        <v>51</v>
      </c>
      <c r="AF145" t="s">
        <v>207</v>
      </c>
      <c r="AG145" t="s">
        <v>46</v>
      </c>
      <c r="AH145" t="s">
        <v>53</v>
      </c>
      <c r="AI145" t="s">
        <v>46</v>
      </c>
      <c r="AJ145" t="s">
        <v>46</v>
      </c>
      <c r="AK145" t="s">
        <v>46</v>
      </c>
      <c r="AL145" t="s">
        <v>53</v>
      </c>
      <c r="AM145" t="s">
        <v>53</v>
      </c>
      <c r="AO145" t="s">
        <v>761</v>
      </c>
      <c r="AP145" t="s">
        <v>53</v>
      </c>
      <c r="AR145" t="s">
        <v>46</v>
      </c>
      <c r="AU145">
        <v>5.1086790498647998</v>
      </c>
      <c r="AV145">
        <v>52.068090870366703</v>
      </c>
    </row>
    <row r="146" spans="1:48" x14ac:dyDescent="0.45">
      <c r="A146">
        <v>1995</v>
      </c>
      <c r="B146" t="s">
        <v>783</v>
      </c>
      <c r="C146" s="12" t="s">
        <v>783</v>
      </c>
      <c r="D146" s="12" t="s">
        <v>196</v>
      </c>
      <c r="E146" s="12" t="s">
        <v>197</v>
      </c>
      <c r="F146" s="12"/>
      <c r="G146" s="12">
        <v>42</v>
      </c>
      <c r="H146" s="12">
        <v>12</v>
      </c>
      <c r="I146" s="13">
        <f>((G146*8)*(G146*8))/10000</f>
        <v>11.2896</v>
      </c>
      <c r="J146" s="13"/>
      <c r="K146" s="12"/>
      <c r="L146" s="12"/>
      <c r="M146" s="12" t="s">
        <v>211</v>
      </c>
      <c r="N146" s="12" t="s">
        <v>44</v>
      </c>
      <c r="O146" s="12" t="s">
        <v>68</v>
      </c>
      <c r="P146" s="12" t="s">
        <v>75</v>
      </c>
      <c r="Q146" s="12" t="s">
        <v>53</v>
      </c>
      <c r="R146" s="12" t="s">
        <v>231</v>
      </c>
      <c r="S146" s="12"/>
      <c r="T146" s="12"/>
      <c r="U146" s="12"/>
      <c r="V146" s="12">
        <v>135888.58600000301</v>
      </c>
      <c r="W146" s="12">
        <v>453341.49600000301</v>
      </c>
      <c r="X146" s="12" t="s">
        <v>784</v>
      </c>
      <c r="Y146" s="12" t="s">
        <v>49</v>
      </c>
      <c r="Z146" s="12"/>
      <c r="AA146" s="12" t="s">
        <v>46</v>
      </c>
      <c r="AB146" s="14">
        <v>44775.305783032403</v>
      </c>
      <c r="AC146" s="12" t="s">
        <v>50</v>
      </c>
      <c r="AD146" s="14">
        <v>44777.587616296303</v>
      </c>
      <c r="AE146" s="12" t="s">
        <v>51</v>
      </c>
      <c r="AF146" s="12" t="s">
        <v>207</v>
      </c>
      <c r="AG146" s="12" t="s">
        <v>46</v>
      </c>
      <c r="AH146" s="12" t="s">
        <v>53</v>
      </c>
      <c r="AI146" s="12" t="s">
        <v>46</v>
      </c>
      <c r="AJ146" s="12" t="s">
        <v>46</v>
      </c>
      <c r="AK146" s="12" t="s">
        <v>46</v>
      </c>
      <c r="AL146" s="12" t="s">
        <v>53</v>
      </c>
      <c r="AM146" s="12" t="s">
        <v>53</v>
      </c>
      <c r="AN146" s="12"/>
      <c r="AO146" s="12" t="s">
        <v>761</v>
      </c>
      <c r="AP146" s="12" t="s">
        <v>53</v>
      </c>
      <c r="AQ146" s="12"/>
      <c r="AR146" s="12" t="s">
        <v>46</v>
      </c>
      <c r="AU146">
        <v>5.1084797853560602</v>
      </c>
      <c r="AV146">
        <v>52.0680323901219</v>
      </c>
    </row>
    <row r="147" spans="1:48" x14ac:dyDescent="0.45">
      <c r="A147">
        <v>1996</v>
      </c>
      <c r="B147" t="s">
        <v>785</v>
      </c>
      <c r="C147" s="7" t="s">
        <v>785</v>
      </c>
      <c r="D147" s="7" t="s">
        <v>196</v>
      </c>
      <c r="E147" s="7" t="s">
        <v>197</v>
      </c>
      <c r="F147" s="7"/>
      <c r="G147" s="7">
        <v>42</v>
      </c>
      <c r="H147" s="7">
        <v>12</v>
      </c>
      <c r="I147" s="15">
        <f>((G147*8)*(G147*8))/10000</f>
        <v>11.2896</v>
      </c>
      <c r="J147" s="15"/>
      <c r="K147" s="7"/>
      <c r="L147" s="7"/>
      <c r="M147" s="7" t="s">
        <v>211</v>
      </c>
      <c r="N147" s="7" t="s">
        <v>44</v>
      </c>
      <c r="O147" s="7" t="s">
        <v>75</v>
      </c>
      <c r="P147" s="7" t="s">
        <v>75</v>
      </c>
      <c r="Q147" s="7" t="s">
        <v>53</v>
      </c>
      <c r="R147" s="7"/>
      <c r="S147" s="7"/>
      <c r="T147" s="7"/>
      <c r="U147" s="7"/>
      <c r="V147" s="7">
        <v>135887.83800000299</v>
      </c>
      <c r="W147" s="7">
        <v>453348.01800000301</v>
      </c>
      <c r="X147" s="7" t="s">
        <v>786</v>
      </c>
      <c r="Y147" s="7" t="s">
        <v>49</v>
      </c>
      <c r="Z147" s="7" t="s">
        <v>787</v>
      </c>
      <c r="AA147" s="7" t="s">
        <v>46</v>
      </c>
      <c r="AB147" s="16">
        <v>44775.305783032403</v>
      </c>
      <c r="AC147" s="7" t="s">
        <v>50</v>
      </c>
      <c r="AD147" s="16">
        <v>44777.586735162004</v>
      </c>
      <c r="AE147" s="7" t="s">
        <v>51</v>
      </c>
      <c r="AF147" s="7" t="s">
        <v>207</v>
      </c>
      <c r="AG147" s="7" t="s">
        <v>46</v>
      </c>
      <c r="AH147" s="7" t="s">
        <v>46</v>
      </c>
      <c r="AI147" s="7" t="s">
        <v>46</v>
      </c>
      <c r="AJ147" s="7" t="s">
        <v>46</v>
      </c>
      <c r="AK147" s="7" t="s">
        <v>46</v>
      </c>
      <c r="AL147" s="7" t="s">
        <v>53</v>
      </c>
      <c r="AM147" s="7" t="s">
        <v>53</v>
      </c>
      <c r="AN147" s="7"/>
      <c r="AO147" s="7" t="s">
        <v>761</v>
      </c>
      <c r="AP147" s="7" t="s">
        <v>53</v>
      </c>
      <c r="AQ147" s="7"/>
      <c r="AR147" s="7" t="s">
        <v>46</v>
      </c>
      <c r="AU147">
        <v>5.1084685115655599</v>
      </c>
      <c r="AV147">
        <v>52.068090983861701</v>
      </c>
    </row>
    <row r="148" spans="1:48" x14ac:dyDescent="0.45">
      <c r="A148">
        <v>1997</v>
      </c>
      <c r="B148" t="s">
        <v>788</v>
      </c>
      <c r="C148" s="7" t="s">
        <v>788</v>
      </c>
      <c r="D148" s="7" t="s">
        <v>196</v>
      </c>
      <c r="E148" s="7" t="s">
        <v>197</v>
      </c>
      <c r="F148" s="7"/>
      <c r="G148" s="7">
        <v>47</v>
      </c>
      <c r="H148" s="7">
        <v>12</v>
      </c>
      <c r="I148" s="15">
        <f>((G148*8)*(G148*8))/10000</f>
        <v>14.137600000000001</v>
      </c>
      <c r="J148" s="15"/>
      <c r="K148" s="7"/>
      <c r="L148" s="7"/>
      <c r="M148" s="7" t="s">
        <v>211</v>
      </c>
      <c r="N148" s="7" t="s">
        <v>44</v>
      </c>
      <c r="O148" s="7" t="s">
        <v>68</v>
      </c>
      <c r="P148" s="7" t="s">
        <v>75</v>
      </c>
      <c r="Q148" s="7" t="s">
        <v>53</v>
      </c>
      <c r="R148" s="7" t="s">
        <v>231</v>
      </c>
      <c r="S148" s="7"/>
      <c r="T148" s="7"/>
      <c r="U148" s="7"/>
      <c r="V148" s="7">
        <v>135886.572000001</v>
      </c>
      <c r="W148" s="7">
        <v>453355.95300000202</v>
      </c>
      <c r="X148" s="7" t="s">
        <v>789</v>
      </c>
      <c r="Y148" s="7" t="s">
        <v>49</v>
      </c>
      <c r="Z148" s="7"/>
      <c r="AA148" s="7" t="s">
        <v>46</v>
      </c>
      <c r="AB148" s="16">
        <v>44775.305783032403</v>
      </c>
      <c r="AC148" s="7" t="s">
        <v>50</v>
      </c>
      <c r="AD148" s="16">
        <v>44777.587616296303</v>
      </c>
      <c r="AE148" s="7" t="s">
        <v>51</v>
      </c>
      <c r="AF148" s="7" t="s">
        <v>207</v>
      </c>
      <c r="AG148" s="7" t="s">
        <v>46</v>
      </c>
      <c r="AH148" s="7" t="s">
        <v>53</v>
      </c>
      <c r="AI148" s="7" t="s">
        <v>46</v>
      </c>
      <c r="AJ148" s="7" t="s">
        <v>46</v>
      </c>
      <c r="AK148" s="7" t="s">
        <v>46</v>
      </c>
      <c r="AL148" s="7" t="s">
        <v>53</v>
      </c>
      <c r="AM148" s="7" t="s">
        <v>53</v>
      </c>
      <c r="AN148" s="7"/>
      <c r="AO148" s="7" t="s">
        <v>761</v>
      </c>
      <c r="AP148" s="7" t="s">
        <v>53</v>
      </c>
      <c r="AQ148" s="7"/>
      <c r="AR148" s="7" t="s">
        <v>46</v>
      </c>
      <c r="AU148">
        <v>5.1084496041492402</v>
      </c>
      <c r="AV148">
        <v>52.068162259734201</v>
      </c>
    </row>
    <row r="149" spans="1:48" x14ac:dyDescent="0.45">
      <c r="A149">
        <v>1998</v>
      </c>
      <c r="B149" t="s">
        <v>790</v>
      </c>
      <c r="C149" s="7" t="s">
        <v>790</v>
      </c>
      <c r="D149" s="7" t="s">
        <v>196</v>
      </c>
      <c r="E149" s="7" t="s">
        <v>197</v>
      </c>
      <c r="F149" s="7"/>
      <c r="G149" s="7">
        <v>45</v>
      </c>
      <c r="H149" s="7">
        <v>10</v>
      </c>
      <c r="I149" s="15">
        <f>((G149*8)*(G149*8))/10000</f>
        <v>12.96</v>
      </c>
      <c r="J149" s="15"/>
      <c r="K149" s="7"/>
      <c r="L149" s="7"/>
      <c r="M149" s="7" t="s">
        <v>211</v>
      </c>
      <c r="N149" s="7" t="s">
        <v>44</v>
      </c>
      <c r="O149" s="7" t="s">
        <v>88</v>
      </c>
      <c r="P149" s="7" t="s">
        <v>88</v>
      </c>
      <c r="Q149" s="7" t="s">
        <v>53</v>
      </c>
      <c r="R149" s="7" t="s">
        <v>231</v>
      </c>
      <c r="S149" s="7"/>
      <c r="T149" s="7"/>
      <c r="U149" s="7"/>
      <c r="V149" s="7">
        <v>135885.41700000301</v>
      </c>
      <c r="W149" s="7">
        <v>453364.342</v>
      </c>
      <c r="X149" s="7" t="s">
        <v>791</v>
      </c>
      <c r="Y149" s="7" t="s">
        <v>90</v>
      </c>
      <c r="Z149" s="7"/>
      <c r="AA149" s="7" t="s">
        <v>46</v>
      </c>
      <c r="AB149" s="16">
        <v>44775.305783032403</v>
      </c>
      <c r="AC149" s="7" t="s">
        <v>50</v>
      </c>
      <c r="AD149" s="16">
        <v>44778.6023002199</v>
      </c>
      <c r="AE149" s="7" t="s">
        <v>51</v>
      </c>
      <c r="AF149" s="7" t="s">
        <v>207</v>
      </c>
      <c r="AG149" s="7" t="s">
        <v>46</v>
      </c>
      <c r="AH149" s="7" t="s">
        <v>53</v>
      </c>
      <c r="AI149" s="7" t="s">
        <v>46</v>
      </c>
      <c r="AJ149" s="7" t="s">
        <v>46</v>
      </c>
      <c r="AK149" s="7" t="s">
        <v>46</v>
      </c>
      <c r="AL149" s="7" t="s">
        <v>53</v>
      </c>
      <c r="AM149" s="7" t="s">
        <v>53</v>
      </c>
      <c r="AN149" s="7"/>
      <c r="AO149" s="7"/>
      <c r="AP149" s="7" t="s">
        <v>53</v>
      </c>
      <c r="AQ149" s="7"/>
      <c r="AR149" s="7" t="s">
        <v>46</v>
      </c>
      <c r="AU149">
        <v>5.10843229009072</v>
      </c>
      <c r="AV149">
        <v>52.0682376199697</v>
      </c>
    </row>
    <row r="150" spans="1:48" x14ac:dyDescent="0.45">
      <c r="A150">
        <v>1999</v>
      </c>
      <c r="B150" t="s">
        <v>792</v>
      </c>
      <c r="C150" t="s">
        <v>792</v>
      </c>
      <c r="D150" t="s">
        <v>196</v>
      </c>
      <c r="E150" t="s">
        <v>197</v>
      </c>
      <c r="G150">
        <v>45</v>
      </c>
      <c r="H150">
        <v>12</v>
      </c>
      <c r="I150" s="10">
        <f>((G150*8)*(G150*8))/10000</f>
        <v>12.96</v>
      </c>
      <c r="J150" s="10"/>
      <c r="M150" t="s">
        <v>211</v>
      </c>
      <c r="N150" t="s">
        <v>44</v>
      </c>
      <c r="O150" t="s">
        <v>75</v>
      </c>
      <c r="P150" t="s">
        <v>75</v>
      </c>
      <c r="Q150" t="s">
        <v>53</v>
      </c>
      <c r="S150" t="s">
        <v>525</v>
      </c>
      <c r="V150">
        <v>135892.68600000101</v>
      </c>
      <c r="W150">
        <v>453365.70100000099</v>
      </c>
      <c r="X150" t="s">
        <v>793</v>
      </c>
      <c r="Y150" t="s">
        <v>49</v>
      </c>
      <c r="Z150" t="s">
        <v>206</v>
      </c>
      <c r="AA150" t="s">
        <v>46</v>
      </c>
      <c r="AB150" s="1">
        <v>44775.305783032403</v>
      </c>
      <c r="AC150" t="s">
        <v>50</v>
      </c>
      <c r="AD150" s="1">
        <v>44777.586735162004</v>
      </c>
      <c r="AE150" t="s">
        <v>51</v>
      </c>
      <c r="AF150" t="s">
        <v>207</v>
      </c>
      <c r="AG150" t="s">
        <v>46</v>
      </c>
      <c r="AH150" t="s">
        <v>46</v>
      </c>
      <c r="AI150" t="s">
        <v>46</v>
      </c>
      <c r="AJ150" t="s">
        <v>46</v>
      </c>
      <c r="AK150" t="s">
        <v>46</v>
      </c>
      <c r="AL150" t="s">
        <v>53</v>
      </c>
      <c r="AM150" t="s">
        <v>53</v>
      </c>
      <c r="AO150" t="s">
        <v>761</v>
      </c>
      <c r="AP150" t="s">
        <v>53</v>
      </c>
      <c r="AR150" t="s">
        <v>46</v>
      </c>
      <c r="AU150">
        <v>5.1085382254363498</v>
      </c>
      <c r="AV150">
        <v>52.0682500853015</v>
      </c>
    </row>
    <row r="151" spans="1:48" x14ac:dyDescent="0.45">
      <c r="A151">
        <v>2000</v>
      </c>
      <c r="B151" t="s">
        <v>794</v>
      </c>
      <c r="C151" t="s">
        <v>794</v>
      </c>
      <c r="D151" t="s">
        <v>196</v>
      </c>
      <c r="E151" t="s">
        <v>197</v>
      </c>
      <c r="G151">
        <v>40</v>
      </c>
      <c r="H151">
        <v>12</v>
      </c>
      <c r="I151" s="10">
        <f>((G151*8)*(G151*8))/10000</f>
        <v>10.24</v>
      </c>
      <c r="J151" s="10"/>
      <c r="M151" t="s">
        <v>211</v>
      </c>
      <c r="N151" t="s">
        <v>44</v>
      </c>
      <c r="O151" t="s">
        <v>68</v>
      </c>
      <c r="P151" t="s">
        <v>68</v>
      </c>
      <c r="Q151" t="s">
        <v>53</v>
      </c>
      <c r="R151" t="s">
        <v>231</v>
      </c>
      <c r="V151">
        <v>135943.864</v>
      </c>
      <c r="W151">
        <v>453353.56800000003</v>
      </c>
      <c r="X151" t="s">
        <v>795</v>
      </c>
      <c r="Y151" t="s">
        <v>49</v>
      </c>
      <c r="AA151" t="s">
        <v>46</v>
      </c>
      <c r="AB151" s="1">
        <v>44775.305783032403</v>
      </c>
      <c r="AC151" t="s">
        <v>50</v>
      </c>
      <c r="AD151" s="1">
        <v>44777.587616296303</v>
      </c>
      <c r="AE151" t="s">
        <v>51</v>
      </c>
      <c r="AF151" t="s">
        <v>207</v>
      </c>
      <c r="AG151" t="s">
        <v>46</v>
      </c>
      <c r="AH151" t="s">
        <v>53</v>
      </c>
      <c r="AI151" t="s">
        <v>46</v>
      </c>
      <c r="AJ151" t="s">
        <v>46</v>
      </c>
      <c r="AK151" t="s">
        <v>46</v>
      </c>
      <c r="AL151" t="s">
        <v>53</v>
      </c>
      <c r="AM151" t="s">
        <v>53</v>
      </c>
      <c r="AO151" t="s">
        <v>761</v>
      </c>
      <c r="AP151" t="s">
        <v>53</v>
      </c>
      <c r="AR151" t="s">
        <v>46</v>
      </c>
      <c r="AU151">
        <v>5.1092852846107197</v>
      </c>
      <c r="AV151">
        <v>52.068142796509903</v>
      </c>
    </row>
    <row r="152" spans="1:48" x14ac:dyDescent="0.45">
      <c r="A152">
        <v>2001</v>
      </c>
      <c r="B152" t="s">
        <v>796</v>
      </c>
      <c r="C152" t="s">
        <v>796</v>
      </c>
      <c r="D152" t="s">
        <v>196</v>
      </c>
      <c r="E152" t="s">
        <v>197</v>
      </c>
      <c r="G152">
        <v>34</v>
      </c>
      <c r="H152">
        <v>10</v>
      </c>
      <c r="I152" s="10">
        <f>((G152*8)*(G152*8))/10000</f>
        <v>7.3983999999999996</v>
      </c>
      <c r="J152" s="10"/>
      <c r="M152" t="s">
        <v>211</v>
      </c>
      <c r="N152" t="s">
        <v>44</v>
      </c>
      <c r="O152" t="s">
        <v>75</v>
      </c>
      <c r="P152" t="s">
        <v>68</v>
      </c>
      <c r="Q152" t="s">
        <v>53</v>
      </c>
      <c r="R152" t="s">
        <v>797</v>
      </c>
      <c r="V152">
        <v>135937.41500000301</v>
      </c>
      <c r="W152">
        <v>453352.39200000098</v>
      </c>
      <c r="X152" t="s">
        <v>798</v>
      </c>
      <c r="Y152" t="s">
        <v>49</v>
      </c>
      <c r="Z152" t="s">
        <v>799</v>
      </c>
      <c r="AA152" t="s">
        <v>46</v>
      </c>
      <c r="AB152" s="1">
        <v>44775.305783032403</v>
      </c>
      <c r="AC152" t="s">
        <v>50</v>
      </c>
      <c r="AD152" s="1">
        <v>44777.586735162004</v>
      </c>
      <c r="AE152" t="s">
        <v>51</v>
      </c>
      <c r="AF152" t="s">
        <v>207</v>
      </c>
      <c r="AG152" t="s">
        <v>46</v>
      </c>
      <c r="AH152" t="s">
        <v>46</v>
      </c>
      <c r="AI152" t="s">
        <v>46</v>
      </c>
      <c r="AJ152" t="s">
        <v>46</v>
      </c>
      <c r="AK152" t="s">
        <v>46</v>
      </c>
      <c r="AL152" t="s">
        <v>53</v>
      </c>
      <c r="AM152" t="s">
        <v>53</v>
      </c>
      <c r="AO152" t="s">
        <v>761</v>
      </c>
      <c r="AP152" t="s">
        <v>53</v>
      </c>
      <c r="AR152" t="s">
        <v>46</v>
      </c>
      <c r="AU152">
        <v>5.1091912979790202</v>
      </c>
      <c r="AV152">
        <v>52.068132004855997</v>
      </c>
    </row>
    <row r="153" spans="1:48" x14ac:dyDescent="0.45">
      <c r="A153">
        <v>2002</v>
      </c>
      <c r="B153" t="s">
        <v>800</v>
      </c>
      <c r="C153" t="s">
        <v>800</v>
      </c>
      <c r="D153" t="s">
        <v>196</v>
      </c>
      <c r="E153" t="s">
        <v>197</v>
      </c>
      <c r="G153">
        <v>35</v>
      </c>
      <c r="H153">
        <v>10</v>
      </c>
      <c r="I153" s="10">
        <f>((G153*8)*(G153*8))/10000</f>
        <v>7.84</v>
      </c>
      <c r="J153" s="10"/>
      <c r="M153" t="s">
        <v>211</v>
      </c>
      <c r="N153" t="s">
        <v>67</v>
      </c>
      <c r="O153" t="s">
        <v>75</v>
      </c>
      <c r="P153" t="s">
        <v>68</v>
      </c>
      <c r="Q153" t="s">
        <v>53</v>
      </c>
      <c r="V153">
        <v>135939.46300000299</v>
      </c>
      <c r="W153">
        <v>453359.448000003</v>
      </c>
      <c r="X153" t="s">
        <v>801</v>
      </c>
      <c r="Y153" t="s">
        <v>49</v>
      </c>
      <c r="Z153" t="s">
        <v>760</v>
      </c>
      <c r="AA153" t="s">
        <v>46</v>
      </c>
      <c r="AB153" s="1">
        <v>44775.305783032403</v>
      </c>
      <c r="AC153" t="s">
        <v>50</v>
      </c>
      <c r="AD153" s="1">
        <v>44777.586735162004</v>
      </c>
      <c r="AE153" t="s">
        <v>51</v>
      </c>
      <c r="AF153" t="s">
        <v>207</v>
      </c>
      <c r="AG153" t="s">
        <v>46</v>
      </c>
      <c r="AH153" t="s">
        <v>46</v>
      </c>
      <c r="AI153" t="s">
        <v>46</v>
      </c>
      <c r="AJ153" t="s">
        <v>46</v>
      </c>
      <c r="AK153" t="s">
        <v>46</v>
      </c>
      <c r="AL153" t="s">
        <v>53</v>
      </c>
      <c r="AM153" t="s">
        <v>53</v>
      </c>
      <c r="AO153" t="s">
        <v>761</v>
      </c>
      <c r="AP153" t="s">
        <v>53</v>
      </c>
      <c r="AR153" t="s">
        <v>46</v>
      </c>
      <c r="AU153">
        <v>5.1092207722237903</v>
      </c>
      <c r="AV153">
        <v>52.068195494415697</v>
      </c>
    </row>
    <row r="154" spans="1:48" x14ac:dyDescent="0.45">
      <c r="A154">
        <v>2003</v>
      </c>
      <c r="B154" t="s">
        <v>802</v>
      </c>
      <c r="C154" t="s">
        <v>802</v>
      </c>
      <c r="D154" t="s">
        <v>196</v>
      </c>
      <c r="E154" t="s">
        <v>197</v>
      </c>
      <c r="G154">
        <v>46</v>
      </c>
      <c r="H154">
        <v>10</v>
      </c>
      <c r="I154" s="10">
        <f>((G154*8)*(G154*8))/10000</f>
        <v>13.542400000000001</v>
      </c>
      <c r="J154" s="10"/>
      <c r="M154" t="s">
        <v>211</v>
      </c>
      <c r="N154" t="s">
        <v>44</v>
      </c>
      <c r="O154" t="s">
        <v>68</v>
      </c>
      <c r="P154" t="s">
        <v>68</v>
      </c>
      <c r="Q154" t="s">
        <v>53</v>
      </c>
      <c r="R154" t="s">
        <v>231</v>
      </c>
      <c r="V154">
        <v>135930.16800000099</v>
      </c>
      <c r="W154">
        <v>453351.55699999997</v>
      </c>
      <c r="X154" t="s">
        <v>803</v>
      </c>
      <c r="Y154" t="s">
        <v>49</v>
      </c>
      <c r="AA154" t="s">
        <v>46</v>
      </c>
      <c r="AB154" s="1">
        <v>44775.305783032403</v>
      </c>
      <c r="AC154" t="s">
        <v>50</v>
      </c>
      <c r="AD154" s="1">
        <v>44777.587616296303</v>
      </c>
      <c r="AE154" t="s">
        <v>51</v>
      </c>
      <c r="AF154" t="s">
        <v>207</v>
      </c>
      <c r="AG154" t="s">
        <v>46</v>
      </c>
      <c r="AH154" t="s">
        <v>53</v>
      </c>
      <c r="AI154" t="s">
        <v>46</v>
      </c>
      <c r="AJ154" t="s">
        <v>46</v>
      </c>
      <c r="AK154" t="s">
        <v>46</v>
      </c>
      <c r="AL154" t="s">
        <v>53</v>
      </c>
      <c r="AM154" t="s">
        <v>53</v>
      </c>
      <c r="AO154" t="s">
        <v>761</v>
      </c>
      <c r="AP154" t="s">
        <v>53</v>
      </c>
      <c r="AR154" t="s">
        <v>46</v>
      </c>
      <c r="AU154">
        <v>5.1090856543190997</v>
      </c>
      <c r="AV154">
        <v>52.068124250564502</v>
      </c>
    </row>
    <row r="155" spans="1:48" x14ac:dyDescent="0.45">
      <c r="A155">
        <v>2004</v>
      </c>
      <c r="B155" t="s">
        <v>804</v>
      </c>
      <c r="C155" t="s">
        <v>804</v>
      </c>
      <c r="D155" t="s">
        <v>196</v>
      </c>
      <c r="E155" t="s">
        <v>197</v>
      </c>
      <c r="G155">
        <v>34</v>
      </c>
      <c r="H155">
        <v>10</v>
      </c>
      <c r="I155" s="10">
        <f>((G155*8)*(G155*8))/10000</f>
        <v>7.3983999999999996</v>
      </c>
      <c r="J155" s="10"/>
      <c r="M155" t="s">
        <v>211</v>
      </c>
      <c r="N155" t="s">
        <v>44</v>
      </c>
      <c r="O155" t="s">
        <v>88</v>
      </c>
      <c r="P155" t="s">
        <v>88</v>
      </c>
      <c r="Q155" t="s">
        <v>53</v>
      </c>
      <c r="R155" t="s">
        <v>231</v>
      </c>
      <c r="V155">
        <v>135923.75700000301</v>
      </c>
      <c r="W155">
        <v>453350.22900000197</v>
      </c>
      <c r="X155" t="s">
        <v>805</v>
      </c>
      <c r="Y155" t="s">
        <v>90</v>
      </c>
      <c r="AA155" t="s">
        <v>46</v>
      </c>
      <c r="AB155" s="1">
        <v>44775.305783032403</v>
      </c>
      <c r="AC155" t="s">
        <v>50</v>
      </c>
      <c r="AD155" s="1">
        <v>44777.5884651042</v>
      </c>
      <c r="AE155" t="s">
        <v>51</v>
      </c>
      <c r="AF155" t="s">
        <v>207</v>
      </c>
      <c r="AG155" t="s">
        <v>46</v>
      </c>
      <c r="AH155" t="s">
        <v>53</v>
      </c>
      <c r="AI155" t="s">
        <v>46</v>
      </c>
      <c r="AJ155" t="s">
        <v>46</v>
      </c>
      <c r="AK155" t="s">
        <v>46</v>
      </c>
      <c r="AL155" t="s">
        <v>53</v>
      </c>
      <c r="AM155" t="s">
        <v>53</v>
      </c>
      <c r="AO155" t="s">
        <v>761</v>
      </c>
      <c r="AP155" t="s">
        <v>53</v>
      </c>
      <c r="AR155" t="s">
        <v>46</v>
      </c>
      <c r="AU155">
        <v>5.10899223045688</v>
      </c>
      <c r="AV155">
        <v>52.068112093888097</v>
      </c>
    </row>
    <row r="156" spans="1:48" x14ac:dyDescent="0.45">
      <c r="A156">
        <v>2005</v>
      </c>
      <c r="B156" t="s">
        <v>806</v>
      </c>
      <c r="C156" t="s">
        <v>806</v>
      </c>
      <c r="D156" t="s">
        <v>196</v>
      </c>
      <c r="E156" t="s">
        <v>197</v>
      </c>
      <c r="G156">
        <v>38</v>
      </c>
      <c r="H156">
        <v>10</v>
      </c>
      <c r="I156" s="10">
        <f>((G156*8)*(G156*8))/10000</f>
        <v>9.2416</v>
      </c>
      <c r="J156" s="10"/>
      <c r="M156" t="s">
        <v>211</v>
      </c>
      <c r="N156" t="s">
        <v>44</v>
      </c>
      <c r="O156" t="s">
        <v>68</v>
      </c>
      <c r="P156" t="s">
        <v>68</v>
      </c>
      <c r="Q156" t="s">
        <v>53</v>
      </c>
      <c r="R156" t="s">
        <v>231</v>
      </c>
      <c r="V156">
        <v>135914.386</v>
      </c>
      <c r="W156">
        <v>453349.09100000199</v>
      </c>
      <c r="X156" t="s">
        <v>807</v>
      </c>
      <c r="Y156" t="s">
        <v>49</v>
      </c>
      <c r="AA156" t="s">
        <v>46</v>
      </c>
      <c r="AB156" s="1">
        <v>44775.305783032403</v>
      </c>
      <c r="AC156" t="s">
        <v>50</v>
      </c>
      <c r="AD156" s="1">
        <v>44777.587616296303</v>
      </c>
      <c r="AE156" t="s">
        <v>51</v>
      </c>
      <c r="AF156" t="s">
        <v>207</v>
      </c>
      <c r="AG156" t="s">
        <v>46</v>
      </c>
      <c r="AH156" t="s">
        <v>53</v>
      </c>
      <c r="AI156" t="s">
        <v>46</v>
      </c>
      <c r="AJ156" t="s">
        <v>46</v>
      </c>
      <c r="AK156" t="s">
        <v>46</v>
      </c>
      <c r="AL156" t="s">
        <v>53</v>
      </c>
      <c r="AM156" t="s">
        <v>53</v>
      </c>
      <c r="AO156" t="s">
        <v>761</v>
      </c>
      <c r="AP156" t="s">
        <v>53</v>
      </c>
      <c r="AR156" t="s">
        <v>46</v>
      </c>
      <c r="AU156">
        <v>5.1088556274045596</v>
      </c>
      <c r="AV156">
        <v>52.068101542915798</v>
      </c>
    </row>
    <row r="157" spans="1:48" x14ac:dyDescent="0.45">
      <c r="A157">
        <v>2006</v>
      </c>
      <c r="B157" t="s">
        <v>808</v>
      </c>
      <c r="C157" t="s">
        <v>808</v>
      </c>
      <c r="D157" t="s">
        <v>185</v>
      </c>
      <c r="E157" t="s">
        <v>186</v>
      </c>
      <c r="G157">
        <v>15</v>
      </c>
      <c r="H157">
        <v>4</v>
      </c>
      <c r="I157" s="10">
        <f>((G157*8)*(G157*8))/10000</f>
        <v>1.44</v>
      </c>
      <c r="J157" s="10"/>
      <c r="M157" t="s">
        <v>223</v>
      </c>
      <c r="N157" t="s">
        <v>44</v>
      </c>
      <c r="O157" t="s">
        <v>75</v>
      </c>
      <c r="P157" t="s">
        <v>75</v>
      </c>
      <c r="Q157" t="s">
        <v>53</v>
      </c>
      <c r="R157" t="s">
        <v>195</v>
      </c>
      <c r="T157" t="s">
        <v>462</v>
      </c>
      <c r="U157" t="s">
        <v>809</v>
      </c>
      <c r="V157">
        <v>135922.75600000101</v>
      </c>
      <c r="W157">
        <v>453336.67300000001</v>
      </c>
      <c r="X157" t="s">
        <v>810</v>
      </c>
      <c r="Y157" t="s">
        <v>49</v>
      </c>
      <c r="Z157" t="s">
        <v>676</v>
      </c>
      <c r="AA157" t="s">
        <v>46</v>
      </c>
      <c r="AB157" s="1">
        <v>44775.305783032403</v>
      </c>
      <c r="AC157" t="s">
        <v>50</v>
      </c>
      <c r="AD157" s="1">
        <v>44778.634084826401</v>
      </c>
      <c r="AE157" t="s">
        <v>51</v>
      </c>
      <c r="AF157" t="s">
        <v>52</v>
      </c>
      <c r="AG157" t="s">
        <v>46</v>
      </c>
      <c r="AH157" t="s">
        <v>46</v>
      </c>
      <c r="AJ157" t="s">
        <v>53</v>
      </c>
      <c r="AK157" t="s">
        <v>46</v>
      </c>
      <c r="AL157" t="s">
        <v>53</v>
      </c>
      <c r="AM157" t="s">
        <v>46</v>
      </c>
      <c r="AO157" t="s">
        <v>677</v>
      </c>
      <c r="AP157" t="s">
        <v>53</v>
      </c>
      <c r="AR157" t="s">
        <v>46</v>
      </c>
      <c r="AU157">
        <v>5.1089783890985503</v>
      </c>
      <c r="AV157">
        <v>52.067990218511497</v>
      </c>
    </row>
    <row r="158" spans="1:48" x14ac:dyDescent="0.45">
      <c r="A158">
        <v>2443</v>
      </c>
      <c r="B158" t="s">
        <v>808</v>
      </c>
      <c r="C158" t="s">
        <v>1698</v>
      </c>
      <c r="D158" t="s">
        <v>185</v>
      </c>
      <c r="E158" t="s">
        <v>186</v>
      </c>
      <c r="G158">
        <v>11</v>
      </c>
      <c r="H158">
        <v>4</v>
      </c>
      <c r="I158" s="10">
        <f>((G158*8)*(G158*8))/10000</f>
        <v>0.77439999999999998</v>
      </c>
      <c r="J158" s="10"/>
      <c r="M158" t="s">
        <v>223</v>
      </c>
      <c r="N158" t="s">
        <v>44</v>
      </c>
      <c r="O158" t="s">
        <v>75</v>
      </c>
      <c r="P158" t="s">
        <v>75</v>
      </c>
      <c r="Q158" t="s">
        <v>53</v>
      </c>
      <c r="R158" t="s">
        <v>195</v>
      </c>
      <c r="U158" t="s">
        <v>809</v>
      </c>
      <c r="V158">
        <v>135922.75600000101</v>
      </c>
      <c r="W158">
        <v>453336.67300000001</v>
      </c>
      <c r="X158" t="s">
        <v>1697</v>
      </c>
      <c r="Y158" t="s">
        <v>49</v>
      </c>
      <c r="Z158" t="s">
        <v>676</v>
      </c>
      <c r="AA158" t="s">
        <v>46</v>
      </c>
      <c r="AB158" s="1">
        <v>44775.305783032403</v>
      </c>
      <c r="AC158" t="s">
        <v>50</v>
      </c>
      <c r="AD158" s="1">
        <v>44778.634084826401</v>
      </c>
      <c r="AE158" t="s">
        <v>51</v>
      </c>
      <c r="AF158" t="s">
        <v>52</v>
      </c>
      <c r="AG158" t="s">
        <v>46</v>
      </c>
      <c r="AH158" t="s">
        <v>46</v>
      </c>
      <c r="AJ158" t="s">
        <v>53</v>
      </c>
      <c r="AK158" t="s">
        <v>46</v>
      </c>
      <c r="AL158" t="s">
        <v>53</v>
      </c>
      <c r="AM158" t="s">
        <v>46</v>
      </c>
      <c r="AO158" t="s">
        <v>677</v>
      </c>
      <c r="AP158" t="s">
        <v>53</v>
      </c>
      <c r="AR158" t="s">
        <v>46</v>
      </c>
      <c r="AU158">
        <v>5.1090042942702896</v>
      </c>
      <c r="AV158">
        <v>52.067994085219702</v>
      </c>
    </row>
    <row r="159" spans="1:48" x14ac:dyDescent="0.45">
      <c r="A159">
        <v>2444</v>
      </c>
      <c r="B159" t="s">
        <v>808</v>
      </c>
      <c r="C159" t="s">
        <v>1700</v>
      </c>
      <c r="D159" t="s">
        <v>185</v>
      </c>
      <c r="E159" t="s">
        <v>186</v>
      </c>
      <c r="G159">
        <v>8</v>
      </c>
      <c r="H159">
        <v>4</v>
      </c>
      <c r="I159" s="10">
        <f>((G159*8)*(G159*8))/10000</f>
        <v>0.40960000000000002</v>
      </c>
      <c r="J159" s="10"/>
      <c r="M159" t="s">
        <v>223</v>
      </c>
      <c r="N159" t="s">
        <v>44</v>
      </c>
      <c r="O159" t="s">
        <v>75</v>
      </c>
      <c r="P159" t="s">
        <v>75</v>
      </c>
      <c r="Q159" t="s">
        <v>53</v>
      </c>
      <c r="R159" t="s">
        <v>195</v>
      </c>
      <c r="U159" t="s">
        <v>809</v>
      </c>
      <c r="V159">
        <v>135922.75600000101</v>
      </c>
      <c r="W159">
        <v>453336.67300000001</v>
      </c>
      <c r="X159" t="s">
        <v>1699</v>
      </c>
      <c r="Y159" t="s">
        <v>49</v>
      </c>
      <c r="Z159" t="s">
        <v>676</v>
      </c>
      <c r="AA159" t="s">
        <v>46</v>
      </c>
      <c r="AB159" s="1">
        <v>44775.305783032403</v>
      </c>
      <c r="AC159" t="s">
        <v>50</v>
      </c>
      <c r="AD159" s="1">
        <v>44778.634084826401</v>
      </c>
      <c r="AE159" t="s">
        <v>51</v>
      </c>
      <c r="AF159" t="s">
        <v>52</v>
      </c>
      <c r="AG159" t="s">
        <v>46</v>
      </c>
      <c r="AH159" t="s">
        <v>46</v>
      </c>
      <c r="AJ159" t="s">
        <v>53</v>
      </c>
      <c r="AK159" t="s">
        <v>46</v>
      </c>
      <c r="AL159" t="s">
        <v>53</v>
      </c>
      <c r="AM159" t="s">
        <v>46</v>
      </c>
      <c r="AO159" t="s">
        <v>677</v>
      </c>
      <c r="AP159" t="s">
        <v>53</v>
      </c>
      <c r="AR159" t="s">
        <v>46</v>
      </c>
      <c r="AU159">
        <v>5.1090569417667702</v>
      </c>
      <c r="AV159">
        <v>52.067998296360102</v>
      </c>
    </row>
    <row r="160" spans="1:48" x14ac:dyDescent="0.45">
      <c r="A160">
        <v>2445</v>
      </c>
      <c r="B160" t="s">
        <v>808</v>
      </c>
      <c r="C160" t="s">
        <v>1702</v>
      </c>
      <c r="D160" t="s">
        <v>185</v>
      </c>
      <c r="E160" t="s">
        <v>186</v>
      </c>
      <c r="G160">
        <v>14</v>
      </c>
      <c r="H160">
        <v>4</v>
      </c>
      <c r="I160" s="10">
        <f>((G160*8)*(G160*8))/10000</f>
        <v>1.2544</v>
      </c>
      <c r="J160" s="10"/>
      <c r="M160" t="s">
        <v>223</v>
      </c>
      <c r="N160" t="s">
        <v>44</v>
      </c>
      <c r="O160" t="s">
        <v>75</v>
      </c>
      <c r="P160" t="s">
        <v>75</v>
      </c>
      <c r="Q160" t="s">
        <v>53</v>
      </c>
      <c r="R160" t="s">
        <v>195</v>
      </c>
      <c r="U160" t="s">
        <v>809</v>
      </c>
      <c r="V160">
        <v>135922.75600000101</v>
      </c>
      <c r="W160">
        <v>453336.67300000001</v>
      </c>
      <c r="X160" t="s">
        <v>1701</v>
      </c>
      <c r="Y160" t="s">
        <v>49</v>
      </c>
      <c r="Z160" t="s">
        <v>676</v>
      </c>
      <c r="AA160" t="s">
        <v>46</v>
      </c>
      <c r="AB160" s="1">
        <v>44775.305783032403</v>
      </c>
      <c r="AC160" t="s">
        <v>50</v>
      </c>
      <c r="AD160" s="1">
        <v>44778.634084826401</v>
      </c>
      <c r="AE160" t="s">
        <v>51</v>
      </c>
      <c r="AF160" t="s">
        <v>52</v>
      </c>
      <c r="AG160" t="s">
        <v>46</v>
      </c>
      <c r="AH160" t="s">
        <v>46</v>
      </c>
      <c r="AJ160" t="s">
        <v>53</v>
      </c>
      <c r="AK160" t="s">
        <v>46</v>
      </c>
      <c r="AL160" t="s">
        <v>53</v>
      </c>
      <c r="AM160" t="s">
        <v>46</v>
      </c>
      <c r="AO160" t="s">
        <v>677</v>
      </c>
      <c r="AP160" t="s">
        <v>53</v>
      </c>
      <c r="AR160" t="s">
        <v>46</v>
      </c>
      <c r="AU160">
        <v>5.10908187224336</v>
      </c>
      <c r="AV160">
        <v>52.068002006155901</v>
      </c>
    </row>
    <row r="161" spans="1:48" x14ac:dyDescent="0.45">
      <c r="A161">
        <v>2446</v>
      </c>
      <c r="B161" t="s">
        <v>808</v>
      </c>
      <c r="C161" t="s">
        <v>1704</v>
      </c>
      <c r="D161" t="s">
        <v>185</v>
      </c>
      <c r="E161" t="s">
        <v>186</v>
      </c>
      <c r="G161">
        <v>14</v>
      </c>
      <c r="H161">
        <v>4</v>
      </c>
      <c r="I161" s="10">
        <f>((G161*8)*(G161*8))/10000</f>
        <v>1.2544</v>
      </c>
      <c r="J161" s="10"/>
      <c r="M161" t="s">
        <v>223</v>
      </c>
      <c r="N161" t="s">
        <v>44</v>
      </c>
      <c r="O161" t="s">
        <v>75</v>
      </c>
      <c r="P161" t="s">
        <v>75</v>
      </c>
      <c r="Q161" t="s">
        <v>53</v>
      </c>
      <c r="R161" t="s">
        <v>195</v>
      </c>
      <c r="U161" t="s">
        <v>809</v>
      </c>
      <c r="V161">
        <v>135922.75600000101</v>
      </c>
      <c r="W161">
        <v>453336.67300000001</v>
      </c>
      <c r="X161" t="s">
        <v>1703</v>
      </c>
      <c r="Y161" t="s">
        <v>49</v>
      </c>
      <c r="Z161" t="s">
        <v>676</v>
      </c>
      <c r="AA161" t="s">
        <v>46</v>
      </c>
      <c r="AB161" s="1">
        <v>44775.305783032403</v>
      </c>
      <c r="AC161" t="s">
        <v>50</v>
      </c>
      <c r="AD161" s="1">
        <v>44778.634084826401</v>
      </c>
      <c r="AE161" t="s">
        <v>51</v>
      </c>
      <c r="AF161" t="s">
        <v>52</v>
      </c>
      <c r="AG161" t="s">
        <v>46</v>
      </c>
      <c r="AH161" t="s">
        <v>46</v>
      </c>
      <c r="AJ161" t="s">
        <v>53</v>
      </c>
      <c r="AK161" t="s">
        <v>46</v>
      </c>
      <c r="AL161" t="s">
        <v>53</v>
      </c>
      <c r="AM161" t="s">
        <v>46</v>
      </c>
      <c r="AO161" t="s">
        <v>677</v>
      </c>
      <c r="AP161" t="s">
        <v>53</v>
      </c>
      <c r="AR161" t="s">
        <v>46</v>
      </c>
      <c r="AU161">
        <v>5.1091113885748998</v>
      </c>
      <c r="AV161">
        <v>52.068003273913099</v>
      </c>
    </row>
    <row r="162" spans="1:48" x14ac:dyDescent="0.45">
      <c r="A162">
        <v>2007</v>
      </c>
      <c r="B162" t="s">
        <v>811</v>
      </c>
      <c r="C162" t="s">
        <v>811</v>
      </c>
      <c r="D162" t="s">
        <v>185</v>
      </c>
      <c r="E162" t="s">
        <v>186</v>
      </c>
      <c r="G162">
        <v>13</v>
      </c>
      <c r="H162">
        <v>4</v>
      </c>
      <c r="I162" s="10">
        <f>((G162*8)*(G162*8))/10000</f>
        <v>1.0815999999999999</v>
      </c>
      <c r="J162" s="10"/>
      <c r="M162" t="s">
        <v>223</v>
      </c>
      <c r="N162" t="s">
        <v>44</v>
      </c>
      <c r="O162" t="s">
        <v>75</v>
      </c>
      <c r="P162" t="s">
        <v>75</v>
      </c>
      <c r="Q162" t="s">
        <v>53</v>
      </c>
      <c r="R162" t="s">
        <v>195</v>
      </c>
      <c r="T162" t="s">
        <v>462</v>
      </c>
      <c r="U162" t="s">
        <v>809</v>
      </c>
      <c r="V162">
        <v>135926.967</v>
      </c>
      <c r="W162">
        <v>453337.35600000201</v>
      </c>
      <c r="X162" t="s">
        <v>812</v>
      </c>
      <c r="Y162" t="s">
        <v>49</v>
      </c>
      <c r="Z162" t="s">
        <v>676</v>
      </c>
      <c r="AA162" t="s">
        <v>46</v>
      </c>
      <c r="AB162" s="1">
        <v>44775.305783032403</v>
      </c>
      <c r="AC162" t="s">
        <v>50</v>
      </c>
      <c r="AD162" s="1">
        <v>44778.634084826401</v>
      </c>
      <c r="AE162" t="s">
        <v>51</v>
      </c>
      <c r="AF162" t="s">
        <v>52</v>
      </c>
      <c r="AG162" t="s">
        <v>46</v>
      </c>
      <c r="AH162" t="s">
        <v>46</v>
      </c>
      <c r="AJ162" t="s">
        <v>53</v>
      </c>
      <c r="AK162" t="s">
        <v>46</v>
      </c>
      <c r="AL162" t="s">
        <v>53</v>
      </c>
      <c r="AM162" t="s">
        <v>46</v>
      </c>
      <c r="AO162" t="s">
        <v>677</v>
      </c>
      <c r="AP162" t="s">
        <v>53</v>
      </c>
      <c r="AR162" t="s">
        <v>46</v>
      </c>
      <c r="AU162">
        <v>5.1090397640055798</v>
      </c>
      <c r="AV162">
        <v>52.067996502243702</v>
      </c>
    </row>
    <row r="163" spans="1:48" x14ac:dyDescent="0.45">
      <c r="A163">
        <v>2008</v>
      </c>
      <c r="B163" t="s">
        <v>813</v>
      </c>
      <c r="C163" t="s">
        <v>813</v>
      </c>
      <c r="D163" t="s">
        <v>185</v>
      </c>
      <c r="E163" t="s">
        <v>186</v>
      </c>
      <c r="G163">
        <v>10</v>
      </c>
      <c r="H163">
        <v>4</v>
      </c>
      <c r="I163" s="10">
        <f>((G163*8)*(G163*8))/10000</f>
        <v>0.64</v>
      </c>
      <c r="J163" s="10"/>
      <c r="M163" t="s">
        <v>223</v>
      </c>
      <c r="N163" t="s">
        <v>44</v>
      </c>
      <c r="O163" t="s">
        <v>75</v>
      </c>
      <c r="P163" t="s">
        <v>75</v>
      </c>
      <c r="Q163" t="s">
        <v>53</v>
      </c>
      <c r="R163" t="s">
        <v>195</v>
      </c>
      <c r="U163" t="s">
        <v>809</v>
      </c>
      <c r="V163">
        <v>135937.89300000301</v>
      </c>
      <c r="W163">
        <v>453339.10100000002</v>
      </c>
      <c r="X163" t="s">
        <v>814</v>
      </c>
      <c r="Y163" t="s">
        <v>49</v>
      </c>
      <c r="Z163" t="s">
        <v>676</v>
      </c>
      <c r="AA163" t="s">
        <v>46</v>
      </c>
      <c r="AB163" s="1">
        <v>44775.305783032403</v>
      </c>
      <c r="AC163" t="s">
        <v>50</v>
      </c>
      <c r="AD163" s="1">
        <v>44778.634084826401</v>
      </c>
      <c r="AE163" t="s">
        <v>51</v>
      </c>
      <c r="AF163" t="s">
        <v>52</v>
      </c>
      <c r="AG163" t="s">
        <v>46</v>
      </c>
      <c r="AH163" t="s">
        <v>46</v>
      </c>
      <c r="AJ163" t="s">
        <v>53</v>
      </c>
      <c r="AK163" t="s">
        <v>46</v>
      </c>
      <c r="AL163" t="s">
        <v>53</v>
      </c>
      <c r="AM163" t="s">
        <v>46</v>
      </c>
      <c r="AO163" t="s">
        <v>677</v>
      </c>
      <c r="AP163" t="s">
        <v>53</v>
      </c>
      <c r="AR163" t="s">
        <v>46</v>
      </c>
      <c r="AU163">
        <v>5.1091990109662504</v>
      </c>
      <c r="AV163">
        <v>52.0680125621912</v>
      </c>
    </row>
    <row r="164" spans="1:48" x14ac:dyDescent="0.45">
      <c r="A164">
        <v>2449</v>
      </c>
      <c r="B164" t="s">
        <v>813</v>
      </c>
      <c r="C164" t="s">
        <v>1710</v>
      </c>
      <c r="D164" t="s">
        <v>185</v>
      </c>
      <c r="E164" t="s">
        <v>186</v>
      </c>
      <c r="G164">
        <v>10</v>
      </c>
      <c r="H164">
        <v>4</v>
      </c>
      <c r="I164" s="10">
        <f>((G164*8)*(G164*8))/10000</f>
        <v>0.64</v>
      </c>
      <c r="J164" s="10"/>
      <c r="M164" t="s">
        <v>223</v>
      </c>
      <c r="N164" t="s">
        <v>44</v>
      </c>
      <c r="O164" t="s">
        <v>75</v>
      </c>
      <c r="P164" t="s">
        <v>75</v>
      </c>
      <c r="Q164" t="s">
        <v>53</v>
      </c>
      <c r="R164" t="s">
        <v>195</v>
      </c>
      <c r="U164" t="s">
        <v>809</v>
      </c>
      <c r="V164">
        <v>135937.89300000301</v>
      </c>
      <c r="W164">
        <v>453339.10100000002</v>
      </c>
      <c r="X164" t="s">
        <v>1709</v>
      </c>
      <c r="Y164" t="s">
        <v>49</v>
      </c>
      <c r="Z164" t="s">
        <v>676</v>
      </c>
      <c r="AA164" t="s">
        <v>46</v>
      </c>
      <c r="AB164" s="1">
        <v>44775.305783032403</v>
      </c>
      <c r="AC164" t="s">
        <v>50</v>
      </c>
      <c r="AD164" s="1">
        <v>44778.634084826401</v>
      </c>
      <c r="AE164" t="s">
        <v>51</v>
      </c>
      <c r="AF164" t="s">
        <v>52</v>
      </c>
      <c r="AG164" t="s">
        <v>46</v>
      </c>
      <c r="AH164" t="s">
        <v>46</v>
      </c>
      <c r="AJ164" t="s">
        <v>53</v>
      </c>
      <c r="AK164" t="s">
        <v>46</v>
      </c>
      <c r="AL164" t="s">
        <v>53</v>
      </c>
      <c r="AM164" t="s">
        <v>46</v>
      </c>
      <c r="AO164" t="s">
        <v>677</v>
      </c>
      <c r="AP164" t="s">
        <v>53</v>
      </c>
      <c r="AR164" t="s">
        <v>46</v>
      </c>
      <c r="AU164">
        <v>5.1093682597526398</v>
      </c>
      <c r="AV164">
        <v>52.0680302867272</v>
      </c>
    </row>
    <row r="165" spans="1:48" x14ac:dyDescent="0.45">
      <c r="A165">
        <v>2009</v>
      </c>
      <c r="B165" t="s">
        <v>815</v>
      </c>
      <c r="C165" t="s">
        <v>815</v>
      </c>
      <c r="D165" t="s">
        <v>185</v>
      </c>
      <c r="E165" t="s">
        <v>186</v>
      </c>
      <c r="G165">
        <v>10</v>
      </c>
      <c r="H165">
        <v>4</v>
      </c>
      <c r="I165" s="10">
        <f>((G165*8)*(G165*8))/10000</f>
        <v>0.64</v>
      </c>
      <c r="J165" s="10"/>
      <c r="M165" t="s">
        <v>202</v>
      </c>
      <c r="N165" t="s">
        <v>44</v>
      </c>
      <c r="O165" t="s">
        <v>75</v>
      </c>
      <c r="P165" t="s">
        <v>75</v>
      </c>
      <c r="Q165" t="s">
        <v>53</v>
      </c>
      <c r="R165" t="s">
        <v>195</v>
      </c>
      <c r="T165" t="s">
        <v>462</v>
      </c>
      <c r="U165" t="s">
        <v>809</v>
      </c>
      <c r="V165">
        <v>135941.49700000099</v>
      </c>
      <c r="W165">
        <v>453339.89800000202</v>
      </c>
      <c r="X165" t="s">
        <v>816</v>
      </c>
      <c r="Y165" t="s">
        <v>49</v>
      </c>
      <c r="Z165" t="s">
        <v>676</v>
      </c>
      <c r="AA165" t="s">
        <v>46</v>
      </c>
      <c r="AB165" s="1">
        <v>44775.305783032403</v>
      </c>
      <c r="AC165" t="s">
        <v>50</v>
      </c>
      <c r="AD165" s="1">
        <v>44778.634084826401</v>
      </c>
      <c r="AE165" t="s">
        <v>51</v>
      </c>
      <c r="AF165" t="s">
        <v>52</v>
      </c>
      <c r="AG165" t="s">
        <v>46</v>
      </c>
      <c r="AH165" t="s">
        <v>46</v>
      </c>
      <c r="AJ165" t="s">
        <v>53</v>
      </c>
      <c r="AK165" t="s">
        <v>46</v>
      </c>
      <c r="AL165" t="s">
        <v>53</v>
      </c>
      <c r="AM165" t="s">
        <v>46</v>
      </c>
      <c r="AO165" t="s">
        <v>677</v>
      </c>
      <c r="AP165" t="s">
        <v>53</v>
      </c>
      <c r="AR165" t="s">
        <v>46</v>
      </c>
      <c r="AU165">
        <v>5.1092515271047798</v>
      </c>
      <c r="AV165">
        <v>52.0680198495619</v>
      </c>
    </row>
    <row r="166" spans="1:48" x14ac:dyDescent="0.45">
      <c r="A166">
        <v>2010</v>
      </c>
      <c r="B166" t="s">
        <v>817</v>
      </c>
      <c r="C166" t="s">
        <v>817</v>
      </c>
      <c r="D166" t="s">
        <v>185</v>
      </c>
      <c r="E166" t="s">
        <v>186</v>
      </c>
      <c r="G166">
        <v>12</v>
      </c>
      <c r="H166">
        <v>2</v>
      </c>
      <c r="I166" s="10">
        <f>((G166*8)*(G166*8))/10000</f>
        <v>0.92159999999999997</v>
      </c>
      <c r="J166" s="10"/>
      <c r="M166" t="s">
        <v>223</v>
      </c>
      <c r="N166" t="s">
        <v>44</v>
      </c>
      <c r="O166" t="s">
        <v>75</v>
      </c>
      <c r="P166" t="s">
        <v>75</v>
      </c>
      <c r="Q166" t="s">
        <v>53</v>
      </c>
      <c r="R166" t="s">
        <v>195</v>
      </c>
      <c r="T166" t="s">
        <v>462</v>
      </c>
      <c r="U166" t="s">
        <v>809</v>
      </c>
      <c r="V166">
        <v>135919.683000002</v>
      </c>
      <c r="W166">
        <v>453336.10400000197</v>
      </c>
      <c r="X166" t="s">
        <v>818</v>
      </c>
      <c r="Y166" t="s">
        <v>49</v>
      </c>
      <c r="Z166" t="s">
        <v>676</v>
      </c>
      <c r="AA166" t="s">
        <v>46</v>
      </c>
      <c r="AB166" s="1">
        <v>44775.305783032403</v>
      </c>
      <c r="AC166" t="s">
        <v>50</v>
      </c>
      <c r="AD166" s="1">
        <v>44778.634084826401</v>
      </c>
      <c r="AE166" t="s">
        <v>51</v>
      </c>
      <c r="AF166" t="s">
        <v>52</v>
      </c>
      <c r="AG166" t="s">
        <v>46</v>
      </c>
      <c r="AH166" t="s">
        <v>46</v>
      </c>
      <c r="AJ166" t="s">
        <v>53</v>
      </c>
      <c r="AK166" t="s">
        <v>46</v>
      </c>
      <c r="AL166" t="s">
        <v>53</v>
      </c>
      <c r="AM166" t="s">
        <v>46</v>
      </c>
      <c r="AO166" t="s">
        <v>677</v>
      </c>
      <c r="AP166" t="s">
        <v>53</v>
      </c>
      <c r="AR166" t="s">
        <v>46</v>
      </c>
      <c r="AU166">
        <v>5.1089336043824298</v>
      </c>
      <c r="AV166">
        <v>52.067984998559098</v>
      </c>
    </row>
    <row r="167" spans="1:48" x14ac:dyDescent="0.45">
      <c r="A167">
        <v>2011</v>
      </c>
      <c r="B167" t="s">
        <v>819</v>
      </c>
      <c r="C167" t="s">
        <v>819</v>
      </c>
      <c r="D167" t="s">
        <v>192</v>
      </c>
      <c r="E167" t="s">
        <v>86</v>
      </c>
      <c r="G167">
        <v>10</v>
      </c>
      <c r="H167">
        <v>4</v>
      </c>
      <c r="I167" s="10">
        <f>((G167*8)*(G167*8))/10000</f>
        <v>0.64</v>
      </c>
      <c r="J167" s="10"/>
      <c r="M167" t="s">
        <v>223</v>
      </c>
      <c r="N167" t="s">
        <v>44</v>
      </c>
      <c r="O167" t="s">
        <v>75</v>
      </c>
      <c r="P167" t="s">
        <v>75</v>
      </c>
      <c r="Q167" t="s">
        <v>53</v>
      </c>
      <c r="R167" t="s">
        <v>195</v>
      </c>
      <c r="T167" t="s">
        <v>468</v>
      </c>
      <c r="U167" t="s">
        <v>674</v>
      </c>
      <c r="V167">
        <v>135916.79900000201</v>
      </c>
      <c r="W167">
        <v>453335.99099999998</v>
      </c>
      <c r="X167" t="s">
        <v>820</v>
      </c>
      <c r="Y167" t="s">
        <v>49</v>
      </c>
      <c r="Z167" t="s">
        <v>676</v>
      </c>
      <c r="AA167" t="s">
        <v>46</v>
      </c>
      <c r="AB167" s="1">
        <v>44775.305783032403</v>
      </c>
      <c r="AC167" t="s">
        <v>50</v>
      </c>
      <c r="AD167" s="1">
        <v>44778.634084826401</v>
      </c>
      <c r="AE167" t="s">
        <v>51</v>
      </c>
      <c r="AF167" t="s">
        <v>52</v>
      </c>
      <c r="AG167" t="s">
        <v>46</v>
      </c>
      <c r="AH167" t="s">
        <v>46</v>
      </c>
      <c r="AJ167" t="s">
        <v>53</v>
      </c>
      <c r="AK167" t="s">
        <v>46</v>
      </c>
      <c r="AL167" t="s">
        <v>53</v>
      </c>
      <c r="AM167" t="s">
        <v>46</v>
      </c>
      <c r="AO167" t="s">
        <v>677</v>
      </c>
      <c r="AP167" t="s">
        <v>53</v>
      </c>
      <c r="AR167" t="s">
        <v>46</v>
      </c>
      <c r="AU167">
        <v>5.1088915505648096</v>
      </c>
      <c r="AV167">
        <v>52.067983883612499</v>
      </c>
    </row>
    <row r="168" spans="1:48" x14ac:dyDescent="0.45">
      <c r="A168">
        <v>2012</v>
      </c>
      <c r="B168" t="s">
        <v>821</v>
      </c>
      <c r="C168" t="s">
        <v>821</v>
      </c>
      <c r="D168" t="s">
        <v>196</v>
      </c>
      <c r="E168" t="s">
        <v>197</v>
      </c>
      <c r="G168">
        <v>18</v>
      </c>
      <c r="H168">
        <v>4</v>
      </c>
      <c r="I168" s="10">
        <f>((G168*8)*(G168*8))/10000</f>
        <v>2.0735999999999999</v>
      </c>
      <c r="J168" s="10"/>
      <c r="M168" t="s">
        <v>223</v>
      </c>
      <c r="N168" t="s">
        <v>44</v>
      </c>
      <c r="O168" t="s">
        <v>75</v>
      </c>
      <c r="P168" t="s">
        <v>75</v>
      </c>
      <c r="Q168" t="s">
        <v>53</v>
      </c>
      <c r="R168" t="s">
        <v>195</v>
      </c>
      <c r="T168" t="s">
        <v>462</v>
      </c>
      <c r="U168" t="s">
        <v>674</v>
      </c>
      <c r="V168">
        <v>135897.261</v>
      </c>
      <c r="W168">
        <v>453332.76600000297</v>
      </c>
      <c r="X168" t="s">
        <v>822</v>
      </c>
      <c r="Y168" t="s">
        <v>49</v>
      </c>
      <c r="Z168" t="s">
        <v>676</v>
      </c>
      <c r="AA168" t="s">
        <v>46</v>
      </c>
      <c r="AB168" s="1">
        <v>44775.305783032403</v>
      </c>
      <c r="AC168" t="s">
        <v>50</v>
      </c>
      <c r="AD168" s="1">
        <v>44778.634084826401</v>
      </c>
      <c r="AE168" t="s">
        <v>51</v>
      </c>
      <c r="AF168" t="s">
        <v>52</v>
      </c>
      <c r="AG168" t="s">
        <v>46</v>
      </c>
      <c r="AH168" t="s">
        <v>46</v>
      </c>
      <c r="AJ168" t="s">
        <v>53</v>
      </c>
      <c r="AK168" t="s">
        <v>46</v>
      </c>
      <c r="AL168" t="s">
        <v>53</v>
      </c>
      <c r="AM168" t="s">
        <v>46</v>
      </c>
      <c r="AO168" t="s">
        <v>677</v>
      </c>
      <c r="AP168" t="s">
        <v>53</v>
      </c>
      <c r="AR168" t="s">
        <v>46</v>
      </c>
      <c r="AU168">
        <v>5.1086067896126997</v>
      </c>
      <c r="AV168">
        <v>52.0679542242544</v>
      </c>
    </row>
    <row r="169" spans="1:48" x14ac:dyDescent="0.45">
      <c r="A169">
        <v>2439</v>
      </c>
      <c r="B169" t="s">
        <v>821</v>
      </c>
      <c r="C169" t="s">
        <v>1690</v>
      </c>
      <c r="D169" t="s">
        <v>196</v>
      </c>
      <c r="E169" t="s">
        <v>197</v>
      </c>
      <c r="G169">
        <v>11</v>
      </c>
      <c r="H169">
        <v>4</v>
      </c>
      <c r="I169" s="10">
        <f>((G169*8)*(G169*8))/10000</f>
        <v>0.77439999999999998</v>
      </c>
      <c r="J169" s="10"/>
      <c r="M169" t="s">
        <v>223</v>
      </c>
      <c r="N169" t="s">
        <v>44</v>
      </c>
      <c r="O169" t="s">
        <v>75</v>
      </c>
      <c r="P169" t="s">
        <v>75</v>
      </c>
      <c r="Q169" t="s">
        <v>53</v>
      </c>
      <c r="R169" t="s">
        <v>195</v>
      </c>
      <c r="T169" t="s">
        <v>462</v>
      </c>
      <c r="U169" t="s">
        <v>674</v>
      </c>
      <c r="V169">
        <v>135897.261</v>
      </c>
      <c r="W169">
        <v>453332.76600000297</v>
      </c>
      <c r="X169" t="s">
        <v>1688</v>
      </c>
      <c r="Y169" t="s">
        <v>49</v>
      </c>
      <c r="Z169" t="s">
        <v>1689</v>
      </c>
      <c r="AA169" t="s">
        <v>46</v>
      </c>
      <c r="AB169" s="1">
        <v>44775.305783032403</v>
      </c>
      <c r="AC169" t="s">
        <v>50</v>
      </c>
      <c r="AD169" s="1">
        <v>44778.634084826401</v>
      </c>
      <c r="AE169" t="s">
        <v>51</v>
      </c>
      <c r="AF169" t="s">
        <v>52</v>
      </c>
      <c r="AG169" t="s">
        <v>46</v>
      </c>
      <c r="AH169" t="s">
        <v>46</v>
      </c>
      <c r="AJ169" t="s">
        <v>53</v>
      </c>
      <c r="AK169" t="s">
        <v>46</v>
      </c>
      <c r="AL169" t="s">
        <v>53</v>
      </c>
      <c r="AM169" t="s">
        <v>46</v>
      </c>
      <c r="AO169" t="s">
        <v>677</v>
      </c>
      <c r="AP169" t="s">
        <v>53</v>
      </c>
      <c r="AR169" t="s">
        <v>46</v>
      </c>
      <c r="AU169">
        <v>5.1086326968496998</v>
      </c>
      <c r="AV169">
        <v>52.067957984989803</v>
      </c>
    </row>
    <row r="170" spans="1:48" x14ac:dyDescent="0.45">
      <c r="A170">
        <v>2440</v>
      </c>
      <c r="B170" t="s">
        <v>821</v>
      </c>
      <c r="C170" t="s">
        <v>1692</v>
      </c>
      <c r="D170" t="s">
        <v>196</v>
      </c>
      <c r="E170" t="s">
        <v>197</v>
      </c>
      <c r="G170">
        <v>11</v>
      </c>
      <c r="H170">
        <v>4</v>
      </c>
      <c r="I170" s="10">
        <f>((G170*8)*(G170*8))/10000</f>
        <v>0.77439999999999998</v>
      </c>
      <c r="J170" s="10"/>
      <c r="M170" t="s">
        <v>223</v>
      </c>
      <c r="N170" t="s">
        <v>44</v>
      </c>
      <c r="O170" t="s">
        <v>75</v>
      </c>
      <c r="P170" t="s">
        <v>75</v>
      </c>
      <c r="Q170" t="s">
        <v>53</v>
      </c>
      <c r="R170" t="s">
        <v>195</v>
      </c>
      <c r="T170" t="s">
        <v>462</v>
      </c>
      <c r="U170" t="s">
        <v>674</v>
      </c>
      <c r="V170">
        <v>135897.261</v>
      </c>
      <c r="W170">
        <v>453332.76600000297</v>
      </c>
      <c r="X170" t="s">
        <v>1691</v>
      </c>
      <c r="Y170" t="s">
        <v>49</v>
      </c>
      <c r="Z170" t="s">
        <v>1689</v>
      </c>
      <c r="AA170" t="s">
        <v>46</v>
      </c>
      <c r="AB170" s="1">
        <v>44775.305783032403</v>
      </c>
      <c r="AC170" t="s">
        <v>50</v>
      </c>
      <c r="AD170" s="1">
        <v>44778.634084826401</v>
      </c>
      <c r="AE170" t="s">
        <v>51</v>
      </c>
      <c r="AF170" t="s">
        <v>52</v>
      </c>
      <c r="AG170" t="s">
        <v>46</v>
      </c>
      <c r="AH170" t="s">
        <v>46</v>
      </c>
      <c r="AJ170" t="s">
        <v>53</v>
      </c>
      <c r="AK170" t="s">
        <v>46</v>
      </c>
      <c r="AL170" t="s">
        <v>53</v>
      </c>
      <c r="AM170" t="s">
        <v>46</v>
      </c>
      <c r="AO170" t="s">
        <v>677</v>
      </c>
      <c r="AP170" t="s">
        <v>53</v>
      </c>
      <c r="AR170" t="s">
        <v>46</v>
      </c>
      <c r="AU170">
        <v>5.1086829394604196</v>
      </c>
      <c r="AV170">
        <v>52.067963114590597</v>
      </c>
    </row>
    <row r="171" spans="1:48" x14ac:dyDescent="0.45">
      <c r="A171">
        <v>2441</v>
      </c>
      <c r="B171" t="s">
        <v>821</v>
      </c>
      <c r="C171" t="s">
        <v>1694</v>
      </c>
      <c r="D171" t="s">
        <v>196</v>
      </c>
      <c r="E171" t="s">
        <v>197</v>
      </c>
      <c r="G171">
        <v>8</v>
      </c>
      <c r="H171">
        <v>4</v>
      </c>
      <c r="I171" s="10">
        <f>((G171*8)*(G171*8))/10000</f>
        <v>0.40960000000000002</v>
      </c>
      <c r="J171" s="10"/>
      <c r="M171" t="s">
        <v>223</v>
      </c>
      <c r="N171" t="s">
        <v>44</v>
      </c>
      <c r="O171" t="s">
        <v>75</v>
      </c>
      <c r="P171" t="s">
        <v>75</v>
      </c>
      <c r="Q171" t="s">
        <v>53</v>
      </c>
      <c r="R171" t="s">
        <v>195</v>
      </c>
      <c r="T171" t="s">
        <v>462</v>
      </c>
      <c r="U171" t="s">
        <v>674</v>
      </c>
      <c r="V171">
        <v>135897.261</v>
      </c>
      <c r="W171">
        <v>453332.76600000297</v>
      </c>
      <c r="X171" t="s">
        <v>1693</v>
      </c>
      <c r="Y171" t="s">
        <v>49</v>
      </c>
      <c r="Z171" t="s">
        <v>1689</v>
      </c>
      <c r="AA171" t="s">
        <v>46</v>
      </c>
      <c r="AB171" s="1">
        <v>44775.305783032403</v>
      </c>
      <c r="AC171" t="s">
        <v>50</v>
      </c>
      <c r="AD171" s="1">
        <v>44778.634084826401</v>
      </c>
      <c r="AE171" t="s">
        <v>51</v>
      </c>
      <c r="AF171" t="s">
        <v>52</v>
      </c>
      <c r="AG171" t="s">
        <v>46</v>
      </c>
      <c r="AH171" t="s">
        <v>46</v>
      </c>
      <c r="AJ171" t="s">
        <v>53</v>
      </c>
      <c r="AK171" t="s">
        <v>46</v>
      </c>
      <c r="AL171" t="s">
        <v>53</v>
      </c>
      <c r="AM171" t="s">
        <v>46</v>
      </c>
      <c r="AO171" t="s">
        <v>677</v>
      </c>
      <c r="AP171" t="s">
        <v>53</v>
      </c>
      <c r="AR171" t="s">
        <v>46</v>
      </c>
      <c r="AU171">
        <v>5.1087609463461501</v>
      </c>
      <c r="AV171">
        <v>52.067969588768698</v>
      </c>
    </row>
    <row r="172" spans="1:48" x14ac:dyDescent="0.45">
      <c r="A172">
        <v>2442</v>
      </c>
      <c r="B172" t="s">
        <v>821</v>
      </c>
      <c r="C172" t="s">
        <v>1696</v>
      </c>
      <c r="D172" t="s">
        <v>196</v>
      </c>
      <c r="E172" t="s">
        <v>197</v>
      </c>
      <c r="G172">
        <v>8</v>
      </c>
      <c r="H172">
        <v>4</v>
      </c>
      <c r="I172" s="10">
        <f>((G172*8)*(G172*8))/10000</f>
        <v>0.40960000000000002</v>
      </c>
      <c r="J172" s="10"/>
      <c r="M172" t="s">
        <v>223</v>
      </c>
      <c r="N172" t="s">
        <v>44</v>
      </c>
      <c r="O172" t="s">
        <v>75</v>
      </c>
      <c r="P172" t="s">
        <v>75</v>
      </c>
      <c r="Q172" t="s">
        <v>53</v>
      </c>
      <c r="R172" t="s">
        <v>195</v>
      </c>
      <c r="T172" t="s">
        <v>462</v>
      </c>
      <c r="U172" t="s">
        <v>674</v>
      </c>
      <c r="V172">
        <v>135897.261</v>
      </c>
      <c r="W172">
        <v>453332.76600000297</v>
      </c>
      <c r="X172" t="s">
        <v>1695</v>
      </c>
      <c r="Y172" t="s">
        <v>49</v>
      </c>
      <c r="Z172" t="s">
        <v>1689</v>
      </c>
      <c r="AA172" t="s">
        <v>46</v>
      </c>
      <c r="AB172" s="1">
        <v>44775.305783032403</v>
      </c>
      <c r="AC172" t="s">
        <v>50</v>
      </c>
      <c r="AD172" s="1">
        <v>44778.634084826401</v>
      </c>
      <c r="AE172" t="s">
        <v>51</v>
      </c>
      <c r="AF172" t="s">
        <v>52</v>
      </c>
      <c r="AG172" t="s">
        <v>46</v>
      </c>
      <c r="AH172" t="s">
        <v>46</v>
      </c>
      <c r="AJ172" t="s">
        <v>53</v>
      </c>
      <c r="AK172" t="s">
        <v>46</v>
      </c>
      <c r="AL172" t="s">
        <v>53</v>
      </c>
      <c r="AM172" t="s">
        <v>46</v>
      </c>
      <c r="AO172" t="s">
        <v>677</v>
      </c>
      <c r="AP172" t="s">
        <v>53</v>
      </c>
      <c r="AR172" t="s">
        <v>46</v>
      </c>
      <c r="AU172">
        <v>5.1088688214025897</v>
      </c>
      <c r="AV172">
        <v>52.0679812602433</v>
      </c>
    </row>
    <row r="173" spans="1:48" x14ac:dyDescent="0.45">
      <c r="A173">
        <v>2013</v>
      </c>
      <c r="B173" t="s">
        <v>823</v>
      </c>
      <c r="C173" t="s">
        <v>823</v>
      </c>
      <c r="D173" t="s">
        <v>824</v>
      </c>
      <c r="E173" t="s">
        <v>825</v>
      </c>
      <c r="G173">
        <v>15</v>
      </c>
      <c r="H173">
        <v>6</v>
      </c>
      <c r="I173" s="10">
        <f>((G173*8)*(G173*8))/10000</f>
        <v>1.44</v>
      </c>
      <c r="J173" s="10"/>
      <c r="M173" t="s">
        <v>202</v>
      </c>
      <c r="N173" t="s">
        <v>44</v>
      </c>
      <c r="O173" t="s">
        <v>88</v>
      </c>
      <c r="P173" t="s">
        <v>88</v>
      </c>
      <c r="Q173" t="s">
        <v>53</v>
      </c>
      <c r="R173" t="s">
        <v>826</v>
      </c>
      <c r="T173" t="s">
        <v>468</v>
      </c>
      <c r="U173" t="s">
        <v>227</v>
      </c>
      <c r="V173">
        <v>135950.06300000101</v>
      </c>
      <c r="W173">
        <v>453382.603</v>
      </c>
      <c r="X173" t="s">
        <v>827</v>
      </c>
      <c r="Y173" t="s">
        <v>90</v>
      </c>
      <c r="Z173" t="s">
        <v>828</v>
      </c>
      <c r="AA173" t="s">
        <v>46</v>
      </c>
      <c r="AB173" s="1">
        <v>44775.305783032403</v>
      </c>
      <c r="AC173" t="s">
        <v>50</v>
      </c>
      <c r="AD173" s="1">
        <v>44777.590188460701</v>
      </c>
      <c r="AE173" t="s">
        <v>51</v>
      </c>
      <c r="AF173" t="s">
        <v>73</v>
      </c>
      <c r="AG173" t="s">
        <v>53</v>
      </c>
      <c r="AH173" t="s">
        <v>53</v>
      </c>
      <c r="AI173" t="s">
        <v>46</v>
      </c>
      <c r="AJ173" t="s">
        <v>46</v>
      </c>
      <c r="AK173" t="s">
        <v>46</v>
      </c>
      <c r="AL173" t="s">
        <v>46</v>
      </c>
      <c r="AM173" t="s">
        <v>46</v>
      </c>
      <c r="AO173" t="s">
        <v>829</v>
      </c>
      <c r="AP173" t="s">
        <v>53</v>
      </c>
      <c r="AR173" t="s">
        <v>46</v>
      </c>
      <c r="AU173">
        <v>5.1093740713207003</v>
      </c>
      <c r="AV173">
        <v>52.068403975341603</v>
      </c>
    </row>
    <row r="174" spans="1:48" x14ac:dyDescent="0.45">
      <c r="A174">
        <v>2014</v>
      </c>
      <c r="B174" t="s">
        <v>830</v>
      </c>
      <c r="C174" t="s">
        <v>830</v>
      </c>
      <c r="D174" t="s">
        <v>824</v>
      </c>
      <c r="E174" t="s">
        <v>825</v>
      </c>
      <c r="G174">
        <v>15</v>
      </c>
      <c r="H174">
        <v>6</v>
      </c>
      <c r="I174" s="10">
        <f>((G174*8)*(G174*8))/10000</f>
        <v>1.44</v>
      </c>
      <c r="J174" s="10"/>
      <c r="M174" t="s">
        <v>202</v>
      </c>
      <c r="N174" t="s">
        <v>44</v>
      </c>
      <c r="O174" t="s">
        <v>75</v>
      </c>
      <c r="P174" t="s">
        <v>75</v>
      </c>
      <c r="Q174" t="s">
        <v>53</v>
      </c>
      <c r="R174" t="s">
        <v>191</v>
      </c>
      <c r="U174" t="s">
        <v>227</v>
      </c>
      <c r="V174">
        <v>135949.83500000101</v>
      </c>
      <c r="W174">
        <v>453388.97700000199</v>
      </c>
      <c r="X174" t="s">
        <v>831</v>
      </c>
      <c r="Y174" t="s">
        <v>49</v>
      </c>
      <c r="Z174" t="s">
        <v>832</v>
      </c>
      <c r="AA174" t="s">
        <v>46</v>
      </c>
      <c r="AB174" s="1">
        <v>44775.305783032403</v>
      </c>
      <c r="AC174" t="s">
        <v>50</v>
      </c>
      <c r="AD174" s="1">
        <v>44777.589943229199</v>
      </c>
      <c r="AE174" t="s">
        <v>51</v>
      </c>
      <c r="AF174" t="s">
        <v>73</v>
      </c>
      <c r="AG174" t="s">
        <v>53</v>
      </c>
      <c r="AH174" t="s">
        <v>46</v>
      </c>
      <c r="AI174" t="s">
        <v>46</v>
      </c>
      <c r="AJ174" t="s">
        <v>46</v>
      </c>
      <c r="AK174" t="s">
        <v>46</v>
      </c>
      <c r="AL174" t="s">
        <v>46</v>
      </c>
      <c r="AM174" t="s">
        <v>46</v>
      </c>
      <c r="AO174" t="s">
        <v>829</v>
      </c>
      <c r="AP174" t="s">
        <v>53</v>
      </c>
      <c r="AR174" t="s">
        <v>46</v>
      </c>
      <c r="AU174">
        <v>5.1093703906009704</v>
      </c>
      <c r="AV174">
        <v>52.068461256821003</v>
      </c>
    </row>
    <row r="175" spans="1:48" x14ac:dyDescent="0.45">
      <c r="A175">
        <v>2015</v>
      </c>
      <c r="B175" t="s">
        <v>833</v>
      </c>
      <c r="C175" t="s">
        <v>833</v>
      </c>
      <c r="D175" t="s">
        <v>824</v>
      </c>
      <c r="E175" t="s">
        <v>825</v>
      </c>
      <c r="G175">
        <v>14</v>
      </c>
      <c r="H175">
        <v>8</v>
      </c>
      <c r="I175" s="10">
        <f>((G175*8)*(G175*8))/10000</f>
        <v>1.2544</v>
      </c>
      <c r="J175" s="10"/>
      <c r="M175" t="s">
        <v>202</v>
      </c>
      <c r="N175" t="s">
        <v>44</v>
      </c>
      <c r="O175" t="s">
        <v>75</v>
      </c>
      <c r="P175" t="s">
        <v>75</v>
      </c>
      <c r="Q175" t="s">
        <v>53</v>
      </c>
      <c r="R175" t="s">
        <v>191</v>
      </c>
      <c r="U175" t="s">
        <v>834</v>
      </c>
      <c r="V175">
        <v>135948.62100000301</v>
      </c>
      <c r="W175">
        <v>453387.76299999998</v>
      </c>
      <c r="X175" t="s">
        <v>835</v>
      </c>
      <c r="Y175" t="s">
        <v>49</v>
      </c>
      <c r="Z175" t="s">
        <v>832</v>
      </c>
      <c r="AA175" t="s">
        <v>46</v>
      </c>
      <c r="AB175" s="1">
        <v>44775.305783032403</v>
      </c>
      <c r="AC175" t="s">
        <v>50</v>
      </c>
      <c r="AD175" s="1">
        <v>44777.589943229199</v>
      </c>
      <c r="AE175" t="s">
        <v>51</v>
      </c>
      <c r="AF175" t="s">
        <v>73</v>
      </c>
      <c r="AG175" t="s">
        <v>53</v>
      </c>
      <c r="AH175" t="s">
        <v>46</v>
      </c>
      <c r="AI175" t="s">
        <v>46</v>
      </c>
      <c r="AJ175" t="s">
        <v>46</v>
      </c>
      <c r="AK175" t="s">
        <v>46</v>
      </c>
      <c r="AL175" t="s">
        <v>46</v>
      </c>
      <c r="AM175" t="s">
        <v>46</v>
      </c>
      <c r="AO175" t="s">
        <v>829</v>
      </c>
      <c r="AP175" t="s">
        <v>53</v>
      </c>
      <c r="AR175" t="s">
        <v>46</v>
      </c>
      <c r="AU175">
        <v>5.1093527532104703</v>
      </c>
      <c r="AV175">
        <v>52.0684503036913</v>
      </c>
    </row>
    <row r="176" spans="1:48" x14ac:dyDescent="0.45">
      <c r="A176">
        <v>2016</v>
      </c>
      <c r="B176" t="s">
        <v>836</v>
      </c>
      <c r="C176" t="s">
        <v>836</v>
      </c>
      <c r="D176" t="s">
        <v>837</v>
      </c>
      <c r="E176" t="s">
        <v>838</v>
      </c>
      <c r="G176">
        <v>38</v>
      </c>
      <c r="H176">
        <v>10</v>
      </c>
      <c r="I176" s="10">
        <f>((G176*8)*(G176*8))/10000</f>
        <v>9.2416</v>
      </c>
      <c r="J176" s="10"/>
      <c r="M176" t="s">
        <v>202</v>
      </c>
      <c r="N176" t="s">
        <v>184</v>
      </c>
      <c r="O176" t="s">
        <v>45</v>
      </c>
      <c r="P176" t="s">
        <v>45</v>
      </c>
      <c r="Q176" t="s">
        <v>53</v>
      </c>
      <c r="R176" t="s">
        <v>204</v>
      </c>
      <c r="V176">
        <v>135993.198000003</v>
      </c>
      <c r="W176">
        <v>453416.17000000202</v>
      </c>
      <c r="X176" t="s">
        <v>839</v>
      </c>
      <c r="Y176" t="s">
        <v>49</v>
      </c>
      <c r="Z176" t="s">
        <v>840</v>
      </c>
      <c r="AA176" t="s">
        <v>46</v>
      </c>
      <c r="AB176" s="1">
        <v>44775.305783032403</v>
      </c>
      <c r="AC176" t="s">
        <v>50</v>
      </c>
      <c r="AD176" s="1">
        <v>44777.330259317103</v>
      </c>
      <c r="AE176" t="s">
        <v>51</v>
      </c>
      <c r="AF176" t="s">
        <v>232</v>
      </c>
      <c r="AG176" t="s">
        <v>46</v>
      </c>
      <c r="AH176" t="s">
        <v>46</v>
      </c>
      <c r="AI176" t="s">
        <v>46</v>
      </c>
      <c r="AJ176" t="s">
        <v>46</v>
      </c>
      <c r="AK176" t="s">
        <v>53</v>
      </c>
      <c r="AL176" t="s">
        <v>53</v>
      </c>
      <c r="AM176" t="s">
        <v>53</v>
      </c>
      <c r="AO176" t="s">
        <v>841</v>
      </c>
      <c r="AP176" t="s">
        <v>53</v>
      </c>
      <c r="AR176" t="s">
        <v>46</v>
      </c>
      <c r="AU176">
        <v>5.1100012880975596</v>
      </c>
      <c r="AV176">
        <v>52.0687071556654</v>
      </c>
    </row>
    <row r="177" spans="1:48" x14ac:dyDescent="0.45">
      <c r="A177">
        <v>2017</v>
      </c>
      <c r="B177" t="s">
        <v>842</v>
      </c>
      <c r="C177" t="s">
        <v>842</v>
      </c>
      <c r="D177" t="s">
        <v>837</v>
      </c>
      <c r="E177" t="s">
        <v>838</v>
      </c>
      <c r="G177">
        <v>37</v>
      </c>
      <c r="H177">
        <v>10</v>
      </c>
      <c r="I177" s="10">
        <f>((G177*8)*(G177*8))/10000</f>
        <v>8.7615999999999996</v>
      </c>
      <c r="J177" s="10"/>
      <c r="M177" t="s">
        <v>202</v>
      </c>
      <c r="N177" t="s">
        <v>44</v>
      </c>
      <c r="O177" t="s">
        <v>45</v>
      </c>
      <c r="P177" t="s">
        <v>45</v>
      </c>
      <c r="Q177" t="s">
        <v>53</v>
      </c>
      <c r="R177" t="s">
        <v>204</v>
      </c>
      <c r="V177">
        <v>135999.913000003</v>
      </c>
      <c r="W177">
        <v>453417.27100000199</v>
      </c>
      <c r="X177" t="s">
        <v>843</v>
      </c>
      <c r="Y177" t="s">
        <v>49</v>
      </c>
      <c r="Z177" t="s">
        <v>840</v>
      </c>
      <c r="AA177" t="s">
        <v>46</v>
      </c>
      <c r="AB177" s="1">
        <v>44775.305783032403</v>
      </c>
      <c r="AC177" t="s">
        <v>50</v>
      </c>
      <c r="AD177" s="1">
        <v>44777.330259317103</v>
      </c>
      <c r="AE177" t="s">
        <v>51</v>
      </c>
      <c r="AF177" t="s">
        <v>232</v>
      </c>
      <c r="AG177" t="s">
        <v>46</v>
      </c>
      <c r="AH177" t="s">
        <v>46</v>
      </c>
      <c r="AI177" t="s">
        <v>46</v>
      </c>
      <c r="AJ177" t="s">
        <v>46</v>
      </c>
      <c r="AK177" t="s">
        <v>53</v>
      </c>
      <c r="AL177" t="s">
        <v>53</v>
      </c>
      <c r="AM177" t="s">
        <v>53</v>
      </c>
      <c r="AO177" t="s">
        <v>841</v>
      </c>
      <c r="AP177" t="s">
        <v>53</v>
      </c>
      <c r="AR177" t="s">
        <v>46</v>
      </c>
      <c r="AU177">
        <v>5.1100991597028003</v>
      </c>
      <c r="AV177">
        <v>52.068717281695697</v>
      </c>
    </row>
    <row r="178" spans="1:48" x14ac:dyDescent="0.45">
      <c r="A178">
        <v>2018</v>
      </c>
      <c r="B178" t="s">
        <v>844</v>
      </c>
      <c r="C178" t="s">
        <v>844</v>
      </c>
      <c r="D178" t="s">
        <v>837</v>
      </c>
      <c r="E178" t="s">
        <v>838</v>
      </c>
      <c r="G178">
        <v>38</v>
      </c>
      <c r="H178">
        <v>10</v>
      </c>
      <c r="I178" s="10">
        <f>((G178*8)*(G178*8))/10000</f>
        <v>9.2416</v>
      </c>
      <c r="J178" s="10"/>
      <c r="M178" t="s">
        <v>202</v>
      </c>
      <c r="N178" t="s">
        <v>44</v>
      </c>
      <c r="O178" t="s">
        <v>45</v>
      </c>
      <c r="P178" t="s">
        <v>45</v>
      </c>
      <c r="Q178" t="s">
        <v>53</v>
      </c>
      <c r="R178" t="s">
        <v>204</v>
      </c>
      <c r="V178">
        <v>136013.11100000099</v>
      </c>
      <c r="W178">
        <v>453418.90300000098</v>
      </c>
      <c r="X178" t="s">
        <v>845</v>
      </c>
      <c r="Y178" t="s">
        <v>49</v>
      </c>
      <c r="Z178" t="s">
        <v>840</v>
      </c>
      <c r="AA178" t="s">
        <v>46</v>
      </c>
      <c r="AB178" s="1">
        <v>44775.305783032403</v>
      </c>
      <c r="AC178" t="s">
        <v>50</v>
      </c>
      <c r="AD178" s="1">
        <v>44777.330259317103</v>
      </c>
      <c r="AE178" t="s">
        <v>51</v>
      </c>
      <c r="AF178" t="s">
        <v>232</v>
      </c>
      <c r="AG178" t="s">
        <v>46</v>
      </c>
      <c r="AH178" t="s">
        <v>46</v>
      </c>
      <c r="AI178" t="s">
        <v>46</v>
      </c>
      <c r="AJ178" t="s">
        <v>46</v>
      </c>
      <c r="AK178" t="s">
        <v>53</v>
      </c>
      <c r="AL178" t="s">
        <v>53</v>
      </c>
      <c r="AM178" t="s">
        <v>53</v>
      </c>
      <c r="AO178" t="s">
        <v>841</v>
      </c>
      <c r="AP178" t="s">
        <v>53</v>
      </c>
      <c r="AR178" t="s">
        <v>46</v>
      </c>
      <c r="AU178">
        <v>5.1102915512012803</v>
      </c>
      <c r="AV178">
        <v>52.0687324024207</v>
      </c>
    </row>
    <row r="179" spans="1:48" x14ac:dyDescent="0.45">
      <c r="A179">
        <v>2019</v>
      </c>
      <c r="B179" t="s">
        <v>846</v>
      </c>
      <c r="C179" t="s">
        <v>846</v>
      </c>
      <c r="D179" t="s">
        <v>837</v>
      </c>
      <c r="E179" t="s">
        <v>838</v>
      </c>
      <c r="G179">
        <v>36</v>
      </c>
      <c r="H179">
        <v>10</v>
      </c>
      <c r="I179" s="10">
        <f>((G179*8)*(G179*8))/10000</f>
        <v>8.2943999999999996</v>
      </c>
      <c r="J179" s="10"/>
      <c r="M179" t="s">
        <v>202</v>
      </c>
      <c r="N179" t="s">
        <v>44</v>
      </c>
      <c r="O179" t="s">
        <v>45</v>
      </c>
      <c r="P179" t="s">
        <v>45</v>
      </c>
      <c r="Q179" t="s">
        <v>53</v>
      </c>
      <c r="R179" t="s">
        <v>204</v>
      </c>
      <c r="V179">
        <v>136021.23000000001</v>
      </c>
      <c r="W179">
        <v>453420.19300000003</v>
      </c>
      <c r="X179" t="s">
        <v>847</v>
      </c>
      <c r="Y179" t="s">
        <v>49</v>
      </c>
      <c r="Z179" t="s">
        <v>840</v>
      </c>
      <c r="AA179" t="s">
        <v>46</v>
      </c>
      <c r="AB179" s="1">
        <v>44775.305783032403</v>
      </c>
      <c r="AC179" t="s">
        <v>50</v>
      </c>
      <c r="AD179" s="1">
        <v>44777.330259317103</v>
      </c>
      <c r="AE179" t="s">
        <v>51</v>
      </c>
      <c r="AF179" t="s">
        <v>232</v>
      </c>
      <c r="AG179" t="s">
        <v>46</v>
      </c>
      <c r="AH179" t="s">
        <v>46</v>
      </c>
      <c r="AI179" t="s">
        <v>46</v>
      </c>
      <c r="AJ179" t="s">
        <v>46</v>
      </c>
      <c r="AK179" t="s">
        <v>53</v>
      </c>
      <c r="AL179" t="s">
        <v>53</v>
      </c>
      <c r="AM179" t="s">
        <v>53</v>
      </c>
      <c r="AO179" t="s">
        <v>841</v>
      </c>
      <c r="AP179" t="s">
        <v>53</v>
      </c>
      <c r="AR179" t="s">
        <v>46</v>
      </c>
      <c r="AU179">
        <v>5.1104098886489497</v>
      </c>
      <c r="AV179">
        <v>52.068744275022503</v>
      </c>
    </row>
    <row r="180" spans="1:48" x14ac:dyDescent="0.45">
      <c r="A180">
        <v>2020</v>
      </c>
      <c r="B180" t="s">
        <v>848</v>
      </c>
      <c r="C180" t="s">
        <v>848</v>
      </c>
      <c r="D180" t="s">
        <v>837</v>
      </c>
      <c r="E180" t="s">
        <v>838</v>
      </c>
      <c r="G180">
        <v>31</v>
      </c>
      <c r="H180">
        <v>10</v>
      </c>
      <c r="I180" s="10">
        <f>((G180*8)*(G180*8))/10000</f>
        <v>6.1504000000000003</v>
      </c>
      <c r="J180" s="10"/>
      <c r="M180" t="s">
        <v>202</v>
      </c>
      <c r="N180" t="s">
        <v>44</v>
      </c>
      <c r="O180" t="s">
        <v>45</v>
      </c>
      <c r="P180" t="s">
        <v>45</v>
      </c>
      <c r="Q180" t="s">
        <v>53</v>
      </c>
      <c r="R180" t="s">
        <v>204</v>
      </c>
      <c r="V180">
        <v>136026.579</v>
      </c>
      <c r="W180">
        <v>453421.25600000098</v>
      </c>
      <c r="X180" t="s">
        <v>849</v>
      </c>
      <c r="Y180" t="s">
        <v>49</v>
      </c>
      <c r="Z180" t="s">
        <v>840</v>
      </c>
      <c r="AA180" t="s">
        <v>46</v>
      </c>
      <c r="AB180" s="1">
        <v>44775.305783032403</v>
      </c>
      <c r="AC180" t="s">
        <v>50</v>
      </c>
      <c r="AD180" s="1">
        <v>44777.330259317103</v>
      </c>
      <c r="AE180" t="s">
        <v>51</v>
      </c>
      <c r="AF180" t="s">
        <v>232</v>
      </c>
      <c r="AG180" t="s">
        <v>46</v>
      </c>
      <c r="AH180" t="s">
        <v>46</v>
      </c>
      <c r="AI180" t="s">
        <v>46</v>
      </c>
      <c r="AJ180" t="s">
        <v>46</v>
      </c>
      <c r="AK180" t="s">
        <v>53</v>
      </c>
      <c r="AL180" t="s">
        <v>53</v>
      </c>
      <c r="AM180" t="s">
        <v>53</v>
      </c>
      <c r="AO180" t="s">
        <v>841</v>
      </c>
      <c r="AP180" t="s">
        <v>53</v>
      </c>
      <c r="AR180" t="s">
        <v>46</v>
      </c>
      <c r="AU180">
        <v>5.1104878405097702</v>
      </c>
      <c r="AV180">
        <v>52.068754012402202</v>
      </c>
    </row>
    <row r="181" spans="1:48" x14ac:dyDescent="0.45">
      <c r="A181">
        <v>2021</v>
      </c>
      <c r="B181" t="s">
        <v>850</v>
      </c>
      <c r="C181" t="s">
        <v>850</v>
      </c>
      <c r="D181" t="s">
        <v>837</v>
      </c>
      <c r="E181" t="s">
        <v>838</v>
      </c>
      <c r="G181">
        <v>35</v>
      </c>
      <c r="H181">
        <v>10</v>
      </c>
      <c r="I181" s="10">
        <f>((G181*8)*(G181*8))/10000</f>
        <v>7.84</v>
      </c>
      <c r="J181" s="10"/>
      <c r="M181" t="s">
        <v>202</v>
      </c>
      <c r="N181" t="s">
        <v>44</v>
      </c>
      <c r="O181" t="s">
        <v>45</v>
      </c>
      <c r="P181" t="s">
        <v>45</v>
      </c>
      <c r="Q181" t="s">
        <v>53</v>
      </c>
      <c r="R181" t="s">
        <v>204</v>
      </c>
      <c r="V181">
        <v>136033.18</v>
      </c>
      <c r="W181">
        <v>453422.12800000201</v>
      </c>
      <c r="X181" t="s">
        <v>851</v>
      </c>
      <c r="Y181" t="s">
        <v>49</v>
      </c>
      <c r="Z181" t="s">
        <v>840</v>
      </c>
      <c r="AA181" t="s">
        <v>46</v>
      </c>
      <c r="AB181" s="1">
        <v>44775.305783032403</v>
      </c>
      <c r="AC181" t="s">
        <v>50</v>
      </c>
      <c r="AD181" s="1">
        <v>44777.330259317103</v>
      </c>
      <c r="AE181" t="s">
        <v>51</v>
      </c>
      <c r="AF181" t="s">
        <v>232</v>
      </c>
      <c r="AG181" t="s">
        <v>46</v>
      </c>
      <c r="AH181" t="s">
        <v>46</v>
      </c>
      <c r="AI181" t="s">
        <v>46</v>
      </c>
      <c r="AJ181" t="s">
        <v>46</v>
      </c>
      <c r="AK181" t="s">
        <v>53</v>
      </c>
      <c r="AL181" t="s">
        <v>53</v>
      </c>
      <c r="AM181" t="s">
        <v>53</v>
      </c>
      <c r="AO181" t="s">
        <v>841</v>
      </c>
      <c r="AP181" t="s">
        <v>53</v>
      </c>
      <c r="AR181" t="s">
        <v>46</v>
      </c>
      <c r="AU181">
        <v>5.11058406244622</v>
      </c>
      <c r="AV181">
        <v>52.068762075881402</v>
      </c>
    </row>
    <row r="182" spans="1:48" x14ac:dyDescent="0.45">
      <c r="A182">
        <v>2022</v>
      </c>
      <c r="B182" t="s">
        <v>852</v>
      </c>
      <c r="C182" t="s">
        <v>852</v>
      </c>
      <c r="D182" t="s">
        <v>837</v>
      </c>
      <c r="E182" t="s">
        <v>838</v>
      </c>
      <c r="G182">
        <v>37</v>
      </c>
      <c r="H182">
        <v>10</v>
      </c>
      <c r="I182" s="10">
        <f>((G182*8)*(G182*8))/10000</f>
        <v>8.7615999999999996</v>
      </c>
      <c r="J182" s="10"/>
      <c r="M182" t="s">
        <v>202</v>
      </c>
      <c r="N182" t="s">
        <v>44</v>
      </c>
      <c r="O182" t="s">
        <v>45</v>
      </c>
      <c r="P182" t="s">
        <v>45</v>
      </c>
      <c r="Q182" t="s">
        <v>53</v>
      </c>
      <c r="R182" t="s">
        <v>204</v>
      </c>
      <c r="V182">
        <v>136039.46600000199</v>
      </c>
      <c r="W182">
        <v>453423.20300000202</v>
      </c>
      <c r="X182" t="s">
        <v>853</v>
      </c>
      <c r="Y182" t="s">
        <v>49</v>
      </c>
      <c r="Z182" t="s">
        <v>840</v>
      </c>
      <c r="AA182" t="s">
        <v>46</v>
      </c>
      <c r="AB182" s="1">
        <v>44775.305783032403</v>
      </c>
      <c r="AC182" t="s">
        <v>50</v>
      </c>
      <c r="AD182" s="1">
        <v>44777.330259317103</v>
      </c>
      <c r="AE182" t="s">
        <v>51</v>
      </c>
      <c r="AF182" t="s">
        <v>232</v>
      </c>
      <c r="AG182" t="s">
        <v>46</v>
      </c>
      <c r="AH182" t="s">
        <v>46</v>
      </c>
      <c r="AI182" t="s">
        <v>46</v>
      </c>
      <c r="AJ182" t="s">
        <v>46</v>
      </c>
      <c r="AK182" t="s">
        <v>53</v>
      </c>
      <c r="AL182" t="s">
        <v>53</v>
      </c>
      <c r="AM182" t="s">
        <v>53</v>
      </c>
      <c r="AO182" t="s">
        <v>841</v>
      </c>
      <c r="AP182" t="s">
        <v>53</v>
      </c>
      <c r="AR182" t="s">
        <v>46</v>
      </c>
      <c r="AU182">
        <v>5.1106756791194998</v>
      </c>
      <c r="AV182">
        <v>52.068771953062203</v>
      </c>
    </row>
    <row r="183" spans="1:48" x14ac:dyDescent="0.45">
      <c r="A183">
        <v>2023</v>
      </c>
      <c r="B183" t="s">
        <v>854</v>
      </c>
      <c r="C183" t="s">
        <v>854</v>
      </c>
      <c r="D183" t="s">
        <v>837</v>
      </c>
      <c r="E183" t="s">
        <v>838</v>
      </c>
      <c r="G183">
        <v>49</v>
      </c>
      <c r="H183">
        <v>12</v>
      </c>
      <c r="I183" s="10">
        <f>((G183*8)*(G183*8))/10000</f>
        <v>15.366400000000001</v>
      </c>
      <c r="J183" s="10"/>
      <c r="M183" t="s">
        <v>202</v>
      </c>
      <c r="N183" t="s">
        <v>184</v>
      </c>
      <c r="O183" t="s">
        <v>45</v>
      </c>
      <c r="P183" t="s">
        <v>45</v>
      </c>
      <c r="Q183" t="s">
        <v>53</v>
      </c>
      <c r="R183" t="s">
        <v>204</v>
      </c>
      <c r="V183">
        <v>136052.66800000099</v>
      </c>
      <c r="W183">
        <v>453424.87200000102</v>
      </c>
      <c r="X183" t="s">
        <v>855</v>
      </c>
      <c r="Y183" t="s">
        <v>49</v>
      </c>
      <c r="Z183" t="s">
        <v>840</v>
      </c>
      <c r="AA183" t="s">
        <v>46</v>
      </c>
      <c r="AB183" s="1">
        <v>44775.305783032403</v>
      </c>
      <c r="AC183" t="s">
        <v>50</v>
      </c>
      <c r="AD183" s="1">
        <v>44777.330259317103</v>
      </c>
      <c r="AE183" t="s">
        <v>51</v>
      </c>
      <c r="AF183" t="s">
        <v>232</v>
      </c>
      <c r="AG183" t="s">
        <v>46</v>
      </c>
      <c r="AH183" t="s">
        <v>46</v>
      </c>
      <c r="AI183" t="s">
        <v>46</v>
      </c>
      <c r="AJ183" t="s">
        <v>46</v>
      </c>
      <c r="AK183" t="s">
        <v>53</v>
      </c>
      <c r="AL183" t="s">
        <v>53</v>
      </c>
      <c r="AM183" t="s">
        <v>53</v>
      </c>
      <c r="AO183" t="s">
        <v>856</v>
      </c>
      <c r="AP183" t="s">
        <v>53</v>
      </c>
      <c r="AR183" t="s">
        <v>46</v>
      </c>
      <c r="AU183">
        <v>5.1108681273337604</v>
      </c>
      <c r="AV183">
        <v>52.0687874055374</v>
      </c>
    </row>
    <row r="184" spans="1:48" x14ac:dyDescent="0.45">
      <c r="A184">
        <v>2024</v>
      </c>
      <c r="B184" t="s">
        <v>857</v>
      </c>
      <c r="C184" t="s">
        <v>857</v>
      </c>
      <c r="D184" t="s">
        <v>837</v>
      </c>
      <c r="E184" t="s">
        <v>838</v>
      </c>
      <c r="G184">
        <v>55</v>
      </c>
      <c r="H184">
        <v>12</v>
      </c>
      <c r="I184" s="10">
        <f>((G184*8)*(G184*8))/10000</f>
        <v>19.36</v>
      </c>
      <c r="J184" s="10"/>
      <c r="M184" t="s">
        <v>202</v>
      </c>
      <c r="N184" t="s">
        <v>184</v>
      </c>
      <c r="O184" t="s">
        <v>45</v>
      </c>
      <c r="P184" t="s">
        <v>45</v>
      </c>
      <c r="Q184" t="s">
        <v>53</v>
      </c>
      <c r="R184" t="s">
        <v>204</v>
      </c>
      <c r="V184">
        <v>136060.364</v>
      </c>
      <c r="W184">
        <v>453426.24700000102</v>
      </c>
      <c r="X184" t="s">
        <v>858</v>
      </c>
      <c r="Y184" t="s">
        <v>49</v>
      </c>
      <c r="Z184" t="s">
        <v>840</v>
      </c>
      <c r="AA184" t="s">
        <v>46</v>
      </c>
      <c r="AB184" s="1">
        <v>44775.305783032403</v>
      </c>
      <c r="AC184" t="s">
        <v>50</v>
      </c>
      <c r="AD184" s="1">
        <v>44777.330259317103</v>
      </c>
      <c r="AE184" t="s">
        <v>51</v>
      </c>
      <c r="AF184" t="s">
        <v>232</v>
      </c>
      <c r="AG184" t="s">
        <v>46</v>
      </c>
      <c r="AH184" t="s">
        <v>46</v>
      </c>
      <c r="AI184" t="s">
        <v>46</v>
      </c>
      <c r="AJ184" t="s">
        <v>46</v>
      </c>
      <c r="AK184" t="s">
        <v>53</v>
      </c>
      <c r="AL184" t="s">
        <v>53</v>
      </c>
      <c r="AM184" t="s">
        <v>53</v>
      </c>
      <c r="AO184" t="s">
        <v>856</v>
      </c>
      <c r="AP184" t="s">
        <v>53</v>
      </c>
      <c r="AR184" t="s">
        <v>46</v>
      </c>
      <c r="AU184">
        <v>5.1109802912401197</v>
      </c>
      <c r="AV184">
        <v>52.068800027080499</v>
      </c>
    </row>
    <row r="185" spans="1:48" x14ac:dyDescent="0.45">
      <c r="A185">
        <v>2025</v>
      </c>
      <c r="B185" t="s">
        <v>859</v>
      </c>
      <c r="C185" t="s">
        <v>859</v>
      </c>
      <c r="D185" t="s">
        <v>837</v>
      </c>
      <c r="E185" t="s">
        <v>838</v>
      </c>
      <c r="G185">
        <v>57</v>
      </c>
      <c r="H185">
        <v>12</v>
      </c>
      <c r="I185" s="10">
        <f>((G185*8)*(G185*8))/10000</f>
        <v>20.793600000000001</v>
      </c>
      <c r="J185" s="10"/>
      <c r="M185" t="s">
        <v>202</v>
      </c>
      <c r="N185" t="s">
        <v>184</v>
      </c>
      <c r="O185" t="s">
        <v>45</v>
      </c>
      <c r="P185" t="s">
        <v>45</v>
      </c>
      <c r="Q185" t="s">
        <v>53</v>
      </c>
      <c r="R185" t="s">
        <v>204</v>
      </c>
      <c r="V185">
        <v>136057.719000001</v>
      </c>
      <c r="W185">
        <v>453443.59300000197</v>
      </c>
      <c r="X185" t="s">
        <v>860</v>
      </c>
      <c r="Y185" t="s">
        <v>49</v>
      </c>
      <c r="Z185" t="s">
        <v>840</v>
      </c>
      <c r="AA185" t="s">
        <v>46</v>
      </c>
      <c r="AB185" s="1">
        <v>44775.305783032403</v>
      </c>
      <c r="AC185" t="s">
        <v>50</v>
      </c>
      <c r="AD185" s="1">
        <v>44777.330259317103</v>
      </c>
      <c r="AE185" t="s">
        <v>51</v>
      </c>
      <c r="AF185" t="s">
        <v>232</v>
      </c>
      <c r="AG185" t="s">
        <v>46</v>
      </c>
      <c r="AH185" t="s">
        <v>46</v>
      </c>
      <c r="AI185" t="s">
        <v>46</v>
      </c>
      <c r="AJ185" t="s">
        <v>46</v>
      </c>
      <c r="AK185" t="s">
        <v>53</v>
      </c>
      <c r="AL185" t="s">
        <v>53</v>
      </c>
      <c r="AM185" t="s">
        <v>53</v>
      </c>
      <c r="AO185" t="s">
        <v>856</v>
      </c>
      <c r="AP185" t="s">
        <v>53</v>
      </c>
      <c r="AR185" t="s">
        <v>46</v>
      </c>
      <c r="AU185">
        <v>5.1109407538543801</v>
      </c>
      <c r="AV185">
        <v>52.068955841998203</v>
      </c>
    </row>
    <row r="186" spans="1:48" x14ac:dyDescent="0.45">
      <c r="A186">
        <v>2026</v>
      </c>
      <c r="B186" t="s">
        <v>861</v>
      </c>
      <c r="C186" t="s">
        <v>861</v>
      </c>
      <c r="D186" t="s">
        <v>837</v>
      </c>
      <c r="E186" t="s">
        <v>838</v>
      </c>
      <c r="G186">
        <v>54</v>
      </c>
      <c r="H186">
        <v>12</v>
      </c>
      <c r="I186" s="10">
        <f>((G186*8)*(G186*8))/10000</f>
        <v>18.662400000000002</v>
      </c>
      <c r="J186" s="10"/>
      <c r="M186" t="s">
        <v>202</v>
      </c>
      <c r="N186" t="s">
        <v>184</v>
      </c>
      <c r="O186" t="s">
        <v>45</v>
      </c>
      <c r="P186" t="s">
        <v>45</v>
      </c>
      <c r="Q186" t="s">
        <v>53</v>
      </c>
      <c r="R186" t="s">
        <v>204</v>
      </c>
      <c r="V186">
        <v>136050.399</v>
      </c>
      <c r="W186">
        <v>453442.60900000099</v>
      </c>
      <c r="X186" t="s">
        <v>862</v>
      </c>
      <c r="Y186" t="s">
        <v>49</v>
      </c>
      <c r="Z186" t="s">
        <v>840</v>
      </c>
      <c r="AA186" t="s">
        <v>46</v>
      </c>
      <c r="AB186" s="1">
        <v>44775.305783032403</v>
      </c>
      <c r="AC186" t="s">
        <v>50</v>
      </c>
      <c r="AD186" s="1">
        <v>44777.330259317103</v>
      </c>
      <c r="AE186" t="s">
        <v>51</v>
      </c>
      <c r="AF186" t="s">
        <v>232</v>
      </c>
      <c r="AG186" t="s">
        <v>46</v>
      </c>
      <c r="AH186" t="s">
        <v>46</v>
      </c>
      <c r="AI186" t="s">
        <v>46</v>
      </c>
      <c r="AJ186" t="s">
        <v>46</v>
      </c>
      <c r="AK186" t="s">
        <v>53</v>
      </c>
      <c r="AL186" t="s">
        <v>53</v>
      </c>
      <c r="AM186" t="s">
        <v>53</v>
      </c>
      <c r="AO186" t="s">
        <v>856</v>
      </c>
      <c r="AP186" t="s">
        <v>53</v>
      </c>
      <c r="AR186" t="s">
        <v>46</v>
      </c>
      <c r="AU186">
        <v>5.1108340515590003</v>
      </c>
      <c r="AV186">
        <v>52.068946747571303</v>
      </c>
    </row>
    <row r="187" spans="1:48" x14ac:dyDescent="0.45">
      <c r="A187">
        <v>2027</v>
      </c>
      <c r="B187" t="s">
        <v>863</v>
      </c>
      <c r="C187" t="s">
        <v>863</v>
      </c>
      <c r="D187" t="s">
        <v>837</v>
      </c>
      <c r="E187" t="s">
        <v>838</v>
      </c>
      <c r="G187">
        <v>41</v>
      </c>
      <c r="H187">
        <v>10</v>
      </c>
      <c r="I187" s="10">
        <f>((G187*8)*(G187*8))/10000</f>
        <v>10.7584</v>
      </c>
      <c r="J187" s="10"/>
      <c r="M187" t="s">
        <v>202</v>
      </c>
      <c r="N187" t="s">
        <v>44</v>
      </c>
      <c r="O187" t="s">
        <v>45</v>
      </c>
      <c r="P187" t="s">
        <v>45</v>
      </c>
      <c r="Q187" t="s">
        <v>53</v>
      </c>
      <c r="R187" t="s">
        <v>204</v>
      </c>
      <c r="V187">
        <v>136037.14300000301</v>
      </c>
      <c r="W187">
        <v>453440.48700000002</v>
      </c>
      <c r="X187" t="s">
        <v>864</v>
      </c>
      <c r="Y187" t="s">
        <v>49</v>
      </c>
      <c r="Z187" t="s">
        <v>840</v>
      </c>
      <c r="AA187" t="s">
        <v>46</v>
      </c>
      <c r="AB187" s="1">
        <v>44775.305783032403</v>
      </c>
      <c r="AC187" t="s">
        <v>50</v>
      </c>
      <c r="AD187" s="1">
        <v>44777.330259317103</v>
      </c>
      <c r="AE187" t="s">
        <v>51</v>
      </c>
      <c r="AF187" t="s">
        <v>232</v>
      </c>
      <c r="AG187" t="s">
        <v>46</v>
      </c>
      <c r="AH187" t="s">
        <v>46</v>
      </c>
      <c r="AI187" t="s">
        <v>46</v>
      </c>
      <c r="AJ187" t="s">
        <v>46</v>
      </c>
      <c r="AK187" t="s">
        <v>53</v>
      </c>
      <c r="AL187" t="s">
        <v>53</v>
      </c>
      <c r="AM187" t="s">
        <v>53</v>
      </c>
      <c r="AO187" t="s">
        <v>841</v>
      </c>
      <c r="AP187" t="s">
        <v>53</v>
      </c>
      <c r="AR187" t="s">
        <v>46</v>
      </c>
      <c r="AU187">
        <v>5.1106408402743702</v>
      </c>
      <c r="AV187">
        <v>52.068927221642298</v>
      </c>
    </row>
    <row r="188" spans="1:48" x14ac:dyDescent="0.45">
      <c r="A188">
        <v>2028</v>
      </c>
      <c r="B188" t="s">
        <v>865</v>
      </c>
      <c r="C188" t="s">
        <v>865</v>
      </c>
      <c r="D188" t="s">
        <v>837</v>
      </c>
      <c r="E188" t="s">
        <v>838</v>
      </c>
      <c r="G188">
        <v>38</v>
      </c>
      <c r="H188">
        <v>10</v>
      </c>
      <c r="I188" s="10">
        <f>((G188*8)*(G188*8))/10000</f>
        <v>9.2416</v>
      </c>
      <c r="J188" s="10"/>
      <c r="M188" t="s">
        <v>202</v>
      </c>
      <c r="N188" t="s">
        <v>44</v>
      </c>
      <c r="O188" t="s">
        <v>45</v>
      </c>
      <c r="P188" t="s">
        <v>45</v>
      </c>
      <c r="Q188" t="s">
        <v>53</v>
      </c>
      <c r="R188" t="s">
        <v>204</v>
      </c>
      <c r="V188">
        <v>136030.130000003</v>
      </c>
      <c r="W188">
        <v>453439.74900000199</v>
      </c>
      <c r="X188" t="s">
        <v>866</v>
      </c>
      <c r="Y188" t="s">
        <v>49</v>
      </c>
      <c r="Z188" t="s">
        <v>840</v>
      </c>
      <c r="AA188" t="s">
        <v>46</v>
      </c>
      <c r="AB188" s="1">
        <v>44775.305783032403</v>
      </c>
      <c r="AC188" t="s">
        <v>50</v>
      </c>
      <c r="AD188" s="1">
        <v>44777.330259317103</v>
      </c>
      <c r="AE188" t="s">
        <v>51</v>
      </c>
      <c r="AF188" t="s">
        <v>232</v>
      </c>
      <c r="AG188" t="s">
        <v>46</v>
      </c>
      <c r="AH188" t="s">
        <v>46</v>
      </c>
      <c r="AI188" t="s">
        <v>46</v>
      </c>
      <c r="AJ188" t="s">
        <v>46</v>
      </c>
      <c r="AK188" t="s">
        <v>53</v>
      </c>
      <c r="AL188" t="s">
        <v>53</v>
      </c>
      <c r="AM188" t="s">
        <v>53</v>
      </c>
      <c r="AO188" t="s">
        <v>841</v>
      </c>
      <c r="AP188" t="s">
        <v>53</v>
      </c>
      <c r="AR188" t="s">
        <v>46</v>
      </c>
      <c r="AU188">
        <v>5.11053860181282</v>
      </c>
      <c r="AV188">
        <v>52.068920348493698</v>
      </c>
    </row>
    <row r="189" spans="1:48" x14ac:dyDescent="0.45">
      <c r="A189">
        <v>2029</v>
      </c>
      <c r="B189" t="s">
        <v>867</v>
      </c>
      <c r="C189" t="s">
        <v>867</v>
      </c>
      <c r="D189" t="s">
        <v>837</v>
      </c>
      <c r="E189" t="s">
        <v>838</v>
      </c>
      <c r="G189">
        <v>31</v>
      </c>
      <c r="H189">
        <v>10</v>
      </c>
      <c r="I189" s="10">
        <f>((G189*8)*(G189*8))/10000</f>
        <v>6.1504000000000003</v>
      </c>
      <c r="J189" s="10"/>
      <c r="M189" t="s">
        <v>202</v>
      </c>
      <c r="N189" t="s">
        <v>44</v>
      </c>
      <c r="O189" t="s">
        <v>45</v>
      </c>
      <c r="P189" t="s">
        <v>45</v>
      </c>
      <c r="Q189" t="s">
        <v>53</v>
      </c>
      <c r="R189" t="s">
        <v>204</v>
      </c>
      <c r="V189">
        <v>136023.22400000301</v>
      </c>
      <c r="W189">
        <v>453438.73</v>
      </c>
      <c r="X189" t="s">
        <v>868</v>
      </c>
      <c r="Y189" t="s">
        <v>49</v>
      </c>
      <c r="Z189" t="s">
        <v>840</v>
      </c>
      <c r="AA189" t="s">
        <v>46</v>
      </c>
      <c r="AB189" s="1">
        <v>44775.305783032403</v>
      </c>
      <c r="AC189" t="s">
        <v>50</v>
      </c>
      <c r="AD189" s="1">
        <v>44777.330259317103</v>
      </c>
      <c r="AE189" t="s">
        <v>51</v>
      </c>
      <c r="AF189" t="s">
        <v>232</v>
      </c>
      <c r="AG189" t="s">
        <v>46</v>
      </c>
      <c r="AH189" t="s">
        <v>46</v>
      </c>
      <c r="AI189" t="s">
        <v>46</v>
      </c>
      <c r="AJ189" t="s">
        <v>46</v>
      </c>
      <c r="AK189" t="s">
        <v>53</v>
      </c>
      <c r="AL189" t="s">
        <v>53</v>
      </c>
      <c r="AM189" t="s">
        <v>53</v>
      </c>
      <c r="AO189" t="s">
        <v>841</v>
      </c>
      <c r="AP189" t="s">
        <v>53</v>
      </c>
      <c r="AR189" t="s">
        <v>46</v>
      </c>
      <c r="AU189">
        <v>5.1104379395131501</v>
      </c>
      <c r="AV189">
        <v>52.068910953301199</v>
      </c>
    </row>
    <row r="190" spans="1:48" x14ac:dyDescent="0.45">
      <c r="A190">
        <v>2030</v>
      </c>
      <c r="B190" t="s">
        <v>869</v>
      </c>
      <c r="C190" t="s">
        <v>869</v>
      </c>
      <c r="D190" t="s">
        <v>837</v>
      </c>
      <c r="E190" t="s">
        <v>838</v>
      </c>
      <c r="G190">
        <v>32</v>
      </c>
      <c r="H190">
        <v>10</v>
      </c>
      <c r="I190" s="10">
        <f>((G190*8)*(G190*8))/10000</f>
        <v>6.5536000000000003</v>
      </c>
      <c r="J190" s="10"/>
      <c r="M190" t="s">
        <v>202</v>
      </c>
      <c r="N190" t="s">
        <v>44</v>
      </c>
      <c r="O190" t="s">
        <v>45</v>
      </c>
      <c r="P190" t="s">
        <v>45</v>
      </c>
      <c r="Q190" t="s">
        <v>53</v>
      </c>
      <c r="R190" t="s">
        <v>870</v>
      </c>
      <c r="V190">
        <v>136017.81100000101</v>
      </c>
      <c r="W190">
        <v>453437.96100000298</v>
      </c>
      <c r="X190" t="s">
        <v>871</v>
      </c>
      <c r="Y190" t="s">
        <v>49</v>
      </c>
      <c r="Z190" t="s">
        <v>872</v>
      </c>
      <c r="AA190" t="s">
        <v>46</v>
      </c>
      <c r="AB190" s="1">
        <v>44775.305783032403</v>
      </c>
      <c r="AC190" t="s">
        <v>50</v>
      </c>
      <c r="AD190" s="1">
        <v>44778.6125898264</v>
      </c>
      <c r="AE190" t="s">
        <v>51</v>
      </c>
      <c r="AF190" t="s">
        <v>346</v>
      </c>
      <c r="AG190" t="s">
        <v>46</v>
      </c>
      <c r="AH190" t="s">
        <v>53</v>
      </c>
      <c r="AI190" t="s">
        <v>53</v>
      </c>
      <c r="AJ190" t="s">
        <v>46</v>
      </c>
      <c r="AK190" t="s">
        <v>53</v>
      </c>
      <c r="AL190" t="s">
        <v>53</v>
      </c>
      <c r="AM190" t="s">
        <v>53</v>
      </c>
      <c r="AP190" t="s">
        <v>53</v>
      </c>
      <c r="AR190" t="s">
        <v>46</v>
      </c>
      <c r="AU190">
        <v>5.1103590376560604</v>
      </c>
      <c r="AV190">
        <v>52.068903856159203</v>
      </c>
    </row>
    <row r="191" spans="1:48" x14ac:dyDescent="0.45">
      <c r="A191">
        <v>2031</v>
      </c>
      <c r="B191" t="s">
        <v>873</v>
      </c>
      <c r="C191" t="s">
        <v>873</v>
      </c>
      <c r="D191" t="s">
        <v>837</v>
      </c>
      <c r="E191" t="s">
        <v>838</v>
      </c>
      <c r="G191">
        <v>44</v>
      </c>
      <c r="H191">
        <v>10</v>
      </c>
      <c r="I191" s="10">
        <f>((G191*8)*(G191*8))/10000</f>
        <v>12.3904</v>
      </c>
      <c r="J191" s="10"/>
      <c r="M191" t="s">
        <v>202</v>
      </c>
      <c r="N191" t="s">
        <v>44</v>
      </c>
      <c r="O191" t="s">
        <v>45</v>
      </c>
      <c r="P191" t="s">
        <v>45</v>
      </c>
      <c r="Q191" t="s">
        <v>53</v>
      </c>
      <c r="R191" t="s">
        <v>204</v>
      </c>
      <c r="V191">
        <v>136010.76800000301</v>
      </c>
      <c r="W191">
        <v>453437.03900000098</v>
      </c>
      <c r="X191" t="s">
        <v>874</v>
      </c>
      <c r="Y191" t="s">
        <v>49</v>
      </c>
      <c r="Z191" t="s">
        <v>840</v>
      </c>
      <c r="AA191" t="s">
        <v>46</v>
      </c>
      <c r="AB191" s="1">
        <v>44775.305783032403</v>
      </c>
      <c r="AC191" t="s">
        <v>50</v>
      </c>
      <c r="AD191" s="1">
        <v>44777.330259317103</v>
      </c>
      <c r="AE191" t="s">
        <v>51</v>
      </c>
      <c r="AF191" t="s">
        <v>232</v>
      </c>
      <c r="AG191" t="s">
        <v>46</v>
      </c>
      <c r="AH191" t="s">
        <v>46</v>
      </c>
      <c r="AI191" t="s">
        <v>46</v>
      </c>
      <c r="AJ191" t="s">
        <v>46</v>
      </c>
      <c r="AK191" t="s">
        <v>53</v>
      </c>
      <c r="AL191" t="s">
        <v>53</v>
      </c>
      <c r="AM191" t="s">
        <v>53</v>
      </c>
      <c r="AO191" t="s">
        <v>841</v>
      </c>
      <c r="AP191" t="s">
        <v>53</v>
      </c>
      <c r="AR191" t="s">
        <v>46</v>
      </c>
      <c r="AU191">
        <v>5.11025637199503</v>
      </c>
      <c r="AV191">
        <v>52.0688953279518</v>
      </c>
    </row>
    <row r="192" spans="1:48" x14ac:dyDescent="0.45">
      <c r="A192">
        <v>2032</v>
      </c>
      <c r="B192" t="s">
        <v>875</v>
      </c>
      <c r="C192" t="s">
        <v>875</v>
      </c>
      <c r="D192" t="s">
        <v>837</v>
      </c>
      <c r="E192" t="s">
        <v>838</v>
      </c>
      <c r="G192">
        <v>49</v>
      </c>
      <c r="H192">
        <v>12</v>
      </c>
      <c r="I192" s="10">
        <f>((G192*8)*(G192*8))/10000</f>
        <v>15.366400000000001</v>
      </c>
      <c r="J192" s="10"/>
      <c r="M192" t="s">
        <v>202</v>
      </c>
      <c r="N192" t="s">
        <v>44</v>
      </c>
      <c r="O192" t="s">
        <v>45</v>
      </c>
      <c r="P192" t="s">
        <v>45</v>
      </c>
      <c r="Q192" t="s">
        <v>53</v>
      </c>
      <c r="R192" t="s">
        <v>204</v>
      </c>
      <c r="V192">
        <v>135997.36700000201</v>
      </c>
      <c r="W192">
        <v>453434.72200000298</v>
      </c>
      <c r="X192" t="s">
        <v>876</v>
      </c>
      <c r="Y192" t="s">
        <v>49</v>
      </c>
      <c r="Z192" t="s">
        <v>840</v>
      </c>
      <c r="AA192" t="s">
        <v>46</v>
      </c>
      <c r="AB192" s="1">
        <v>44775.305783032403</v>
      </c>
      <c r="AC192" t="s">
        <v>50</v>
      </c>
      <c r="AD192" s="1">
        <v>44777.330259317103</v>
      </c>
      <c r="AE192" t="s">
        <v>51</v>
      </c>
      <c r="AF192" t="s">
        <v>232</v>
      </c>
      <c r="AG192" t="s">
        <v>46</v>
      </c>
      <c r="AH192" t="s">
        <v>46</v>
      </c>
      <c r="AI192" t="s">
        <v>46</v>
      </c>
      <c r="AJ192" t="s">
        <v>46</v>
      </c>
      <c r="AK192" t="s">
        <v>53</v>
      </c>
      <c r="AL192" t="s">
        <v>53</v>
      </c>
      <c r="AM192" t="s">
        <v>53</v>
      </c>
      <c r="AO192" t="s">
        <v>841</v>
      </c>
      <c r="AP192" t="s">
        <v>53</v>
      </c>
      <c r="AR192" t="s">
        <v>46</v>
      </c>
      <c r="AU192">
        <v>5.11006105732063</v>
      </c>
      <c r="AV192">
        <v>52.0688740434491</v>
      </c>
    </row>
    <row r="193" spans="1:48" x14ac:dyDescent="0.45">
      <c r="A193">
        <v>2033</v>
      </c>
      <c r="B193" t="s">
        <v>877</v>
      </c>
      <c r="C193" t="s">
        <v>877</v>
      </c>
      <c r="D193" t="s">
        <v>837</v>
      </c>
      <c r="E193" t="s">
        <v>838</v>
      </c>
      <c r="G193">
        <v>42</v>
      </c>
      <c r="H193">
        <v>12</v>
      </c>
      <c r="I193" s="10">
        <f>((G193*8)*(G193*8))/10000</f>
        <v>11.2896</v>
      </c>
      <c r="J193" s="10"/>
      <c r="M193" t="s">
        <v>202</v>
      </c>
      <c r="N193" t="s">
        <v>184</v>
      </c>
      <c r="O193" t="s">
        <v>45</v>
      </c>
      <c r="P193" t="s">
        <v>45</v>
      </c>
      <c r="Q193" t="s">
        <v>53</v>
      </c>
      <c r="R193" t="s">
        <v>204</v>
      </c>
      <c r="V193">
        <v>135990.84700000301</v>
      </c>
      <c r="W193">
        <v>453433.95300000202</v>
      </c>
      <c r="X193" t="s">
        <v>878</v>
      </c>
      <c r="Y193" t="s">
        <v>49</v>
      </c>
      <c r="Z193" t="s">
        <v>840</v>
      </c>
      <c r="AA193" t="s">
        <v>46</v>
      </c>
      <c r="AB193" s="1">
        <v>44775.305783032403</v>
      </c>
      <c r="AC193" t="s">
        <v>50</v>
      </c>
      <c r="AD193" s="1">
        <v>44777.330259317103</v>
      </c>
      <c r="AE193" t="s">
        <v>51</v>
      </c>
      <c r="AF193" t="s">
        <v>232</v>
      </c>
      <c r="AG193" t="s">
        <v>46</v>
      </c>
      <c r="AH193" t="s">
        <v>46</v>
      </c>
      <c r="AI193" t="s">
        <v>46</v>
      </c>
      <c r="AJ193" t="s">
        <v>46</v>
      </c>
      <c r="AK193" t="s">
        <v>53</v>
      </c>
      <c r="AL193" t="s">
        <v>53</v>
      </c>
      <c r="AM193" t="s">
        <v>53</v>
      </c>
      <c r="AO193" t="s">
        <v>841</v>
      </c>
      <c r="AP193" t="s">
        <v>53</v>
      </c>
      <c r="AR193" t="s">
        <v>46</v>
      </c>
      <c r="AU193">
        <v>5.1099660108291696</v>
      </c>
      <c r="AV193">
        <v>52.0688669080822</v>
      </c>
    </row>
    <row r="194" spans="1:48" x14ac:dyDescent="0.45">
      <c r="A194">
        <v>2034</v>
      </c>
      <c r="B194" t="s">
        <v>879</v>
      </c>
      <c r="C194" t="s">
        <v>879</v>
      </c>
      <c r="D194" t="s">
        <v>880</v>
      </c>
      <c r="E194" t="s">
        <v>881</v>
      </c>
      <c r="F194">
        <v>2</v>
      </c>
      <c r="G194">
        <v>22</v>
      </c>
      <c r="H194">
        <v>6</v>
      </c>
      <c r="I194" s="10">
        <f>((G194*8)*(G194*8))/10000</f>
        <v>3.0975999999999999</v>
      </c>
      <c r="J194" s="10" t="s">
        <v>1744</v>
      </c>
      <c r="K194" s="10">
        <f>((25*0.22)+I194)+(0.2*G194)</f>
        <v>12.9976</v>
      </c>
      <c r="L194" s="10">
        <f>K194-I194</f>
        <v>9.9</v>
      </c>
      <c r="M194" t="s">
        <v>202</v>
      </c>
      <c r="N194" t="s">
        <v>44</v>
      </c>
      <c r="O194" t="s">
        <v>45</v>
      </c>
      <c r="P194" t="s">
        <v>75</v>
      </c>
      <c r="Q194" t="s">
        <v>53</v>
      </c>
      <c r="V194">
        <v>136003.774</v>
      </c>
      <c r="W194">
        <v>453411.353</v>
      </c>
      <c r="X194" t="s">
        <v>882</v>
      </c>
      <c r="Y194" t="s">
        <v>49</v>
      </c>
      <c r="Z194" t="s">
        <v>96</v>
      </c>
      <c r="AA194" t="s">
        <v>46</v>
      </c>
      <c r="AB194" s="1">
        <v>44775.305783032403</v>
      </c>
      <c r="AC194" t="s">
        <v>50</v>
      </c>
      <c r="AD194" s="1">
        <v>44777.616943240697</v>
      </c>
      <c r="AE194" t="s">
        <v>51</v>
      </c>
      <c r="AF194" t="s">
        <v>52</v>
      </c>
      <c r="AG194" t="s">
        <v>46</v>
      </c>
      <c r="AH194" t="s">
        <v>46</v>
      </c>
      <c r="AI194" t="s">
        <v>46</v>
      </c>
      <c r="AJ194" t="s">
        <v>46</v>
      </c>
      <c r="AK194" t="s">
        <v>53</v>
      </c>
      <c r="AL194" t="s">
        <v>46</v>
      </c>
      <c r="AM194" t="s">
        <v>46</v>
      </c>
      <c r="AP194" t="s">
        <v>53</v>
      </c>
      <c r="AR194" t="s">
        <v>46</v>
      </c>
      <c r="AU194">
        <v>5.1101557984662298</v>
      </c>
      <c r="AV194">
        <v>52.068664223259297</v>
      </c>
    </row>
    <row r="195" spans="1:48" x14ac:dyDescent="0.45">
      <c r="A195">
        <v>2035</v>
      </c>
      <c r="B195" t="s">
        <v>883</v>
      </c>
      <c r="C195" t="s">
        <v>883</v>
      </c>
      <c r="D195" t="s">
        <v>884</v>
      </c>
      <c r="E195" t="s">
        <v>885</v>
      </c>
      <c r="F195">
        <v>3</v>
      </c>
      <c r="G195">
        <v>21</v>
      </c>
      <c r="H195">
        <v>8</v>
      </c>
      <c r="I195" s="10">
        <f>((G195*8)*(G195*8))/10000</f>
        <v>2.8224</v>
      </c>
      <c r="J195" s="10" t="s">
        <v>1744</v>
      </c>
      <c r="K195" s="10">
        <f>((25*0.18)+I195)+(0.2*G195)</f>
        <v>11.522400000000001</v>
      </c>
      <c r="L195" s="10">
        <f>K195-I195</f>
        <v>8.7000000000000011</v>
      </c>
      <c r="M195" t="s">
        <v>202</v>
      </c>
      <c r="N195" t="s">
        <v>44</v>
      </c>
      <c r="O195" t="s">
        <v>75</v>
      </c>
      <c r="P195" t="s">
        <v>75</v>
      </c>
      <c r="Q195" s="8" t="s">
        <v>53</v>
      </c>
      <c r="V195">
        <v>136050.48300000301</v>
      </c>
      <c r="W195">
        <v>453419.56400000298</v>
      </c>
      <c r="X195" t="s">
        <v>886</v>
      </c>
      <c r="Y195" t="s">
        <v>49</v>
      </c>
      <c r="Z195" t="s">
        <v>96</v>
      </c>
      <c r="AA195" t="s">
        <v>46</v>
      </c>
      <c r="AB195" s="1">
        <v>44775.305783032403</v>
      </c>
      <c r="AC195" t="s">
        <v>50</v>
      </c>
      <c r="AD195" s="1">
        <v>44777.619353263901</v>
      </c>
      <c r="AE195" t="s">
        <v>51</v>
      </c>
      <c r="AF195" t="s">
        <v>52</v>
      </c>
      <c r="AG195" t="s">
        <v>46</v>
      </c>
      <c r="AH195" t="s">
        <v>46</v>
      </c>
      <c r="AI195" t="s">
        <v>46</v>
      </c>
      <c r="AJ195" t="s">
        <v>46</v>
      </c>
      <c r="AK195" t="s">
        <v>46</v>
      </c>
      <c r="AL195" t="s">
        <v>46</v>
      </c>
      <c r="AM195" s="8" t="s">
        <v>53</v>
      </c>
      <c r="AN195" t="s">
        <v>1786</v>
      </c>
      <c r="AP195" t="s">
        <v>53</v>
      </c>
      <c r="AR195" t="s">
        <v>46</v>
      </c>
      <c r="AU195">
        <v>5.1108365553360402</v>
      </c>
      <c r="AV195">
        <v>52.068739622680603</v>
      </c>
    </row>
    <row r="196" spans="1:48" x14ac:dyDescent="0.45">
      <c r="A196">
        <v>2036</v>
      </c>
      <c r="B196" t="s">
        <v>887</v>
      </c>
      <c r="C196" t="s">
        <v>887</v>
      </c>
      <c r="D196" t="s">
        <v>884</v>
      </c>
      <c r="E196" t="s">
        <v>885</v>
      </c>
      <c r="G196">
        <v>14</v>
      </c>
      <c r="H196">
        <v>6</v>
      </c>
      <c r="I196" s="10">
        <f>((G196*8)*(G196*8))/10000</f>
        <v>1.2544</v>
      </c>
      <c r="J196" s="10"/>
      <c r="M196" t="s">
        <v>202</v>
      </c>
      <c r="N196" t="s">
        <v>44</v>
      </c>
      <c r="O196" t="s">
        <v>75</v>
      </c>
      <c r="P196" t="s">
        <v>75</v>
      </c>
      <c r="Q196" t="s">
        <v>53</v>
      </c>
      <c r="T196" t="s">
        <v>468</v>
      </c>
      <c r="V196">
        <v>136048.43900000301</v>
      </c>
      <c r="W196">
        <v>453416.38100000098</v>
      </c>
      <c r="X196" t="s">
        <v>888</v>
      </c>
      <c r="Y196" t="s">
        <v>49</v>
      </c>
      <c r="Z196" t="s">
        <v>96</v>
      </c>
      <c r="AA196" t="s">
        <v>46</v>
      </c>
      <c r="AB196" s="1">
        <v>44775.305783032403</v>
      </c>
      <c r="AC196" t="s">
        <v>50</v>
      </c>
      <c r="AD196" s="1">
        <v>44777.618916238403</v>
      </c>
      <c r="AE196" t="s">
        <v>51</v>
      </c>
      <c r="AF196" t="s">
        <v>52</v>
      </c>
      <c r="AG196" t="s">
        <v>46</v>
      </c>
      <c r="AH196" t="s">
        <v>46</v>
      </c>
      <c r="AI196" t="s">
        <v>46</v>
      </c>
      <c r="AJ196" t="s">
        <v>46</v>
      </c>
      <c r="AK196" t="s">
        <v>53</v>
      </c>
      <c r="AL196" t="s">
        <v>46</v>
      </c>
      <c r="AM196" t="s">
        <v>46</v>
      </c>
      <c r="AP196" t="s">
        <v>53</v>
      </c>
      <c r="AR196" t="s">
        <v>46</v>
      </c>
      <c r="AU196">
        <v>5.1108069218546301</v>
      </c>
      <c r="AV196">
        <v>52.068710944073203</v>
      </c>
    </row>
    <row r="197" spans="1:48" x14ac:dyDescent="0.45">
      <c r="A197">
        <v>2037</v>
      </c>
      <c r="B197" t="s">
        <v>889</v>
      </c>
      <c r="C197" t="s">
        <v>889</v>
      </c>
      <c r="D197" t="s">
        <v>884</v>
      </c>
      <c r="E197" t="s">
        <v>885</v>
      </c>
      <c r="F197">
        <v>3</v>
      </c>
      <c r="G197">
        <v>14</v>
      </c>
      <c r="H197">
        <v>6</v>
      </c>
      <c r="I197" s="10">
        <f>((G197*8)*(G197*8))/10000</f>
        <v>1.2544</v>
      </c>
      <c r="J197" s="10" t="s">
        <v>1744</v>
      </c>
      <c r="K197" s="10">
        <f>((25*0.18)+I197)+(0.1*G197)</f>
        <v>7.1544000000000008</v>
      </c>
      <c r="L197" s="10">
        <f>K197-I197</f>
        <v>5.9</v>
      </c>
      <c r="M197" t="s">
        <v>202</v>
      </c>
      <c r="N197" t="s">
        <v>44</v>
      </c>
      <c r="O197" t="s">
        <v>75</v>
      </c>
      <c r="P197" t="s">
        <v>75</v>
      </c>
      <c r="Q197" t="s">
        <v>46</v>
      </c>
      <c r="T197" t="s">
        <v>468</v>
      </c>
      <c r="V197">
        <v>136052.49300000101</v>
      </c>
      <c r="W197">
        <v>453417.28499999997</v>
      </c>
      <c r="X197" t="s">
        <v>890</v>
      </c>
      <c r="Y197" t="s">
        <v>49</v>
      </c>
      <c r="Z197" t="s">
        <v>96</v>
      </c>
      <c r="AA197" t="s">
        <v>46</v>
      </c>
      <c r="AB197" s="1">
        <v>44775.305783032403</v>
      </c>
      <c r="AC197" t="s">
        <v>50</v>
      </c>
      <c r="AD197" s="1">
        <v>44777.619353263901</v>
      </c>
      <c r="AE197" t="s">
        <v>51</v>
      </c>
      <c r="AF197" t="s">
        <v>52</v>
      </c>
      <c r="AG197" t="s">
        <v>46</v>
      </c>
      <c r="AH197" t="s">
        <v>46</v>
      </c>
      <c r="AI197" t="s">
        <v>46</v>
      </c>
      <c r="AJ197" t="s">
        <v>46</v>
      </c>
      <c r="AK197" t="s">
        <v>46</v>
      </c>
      <c r="AL197" t="s">
        <v>46</v>
      </c>
      <c r="AM197" t="s">
        <v>46</v>
      </c>
      <c r="AP197" t="s">
        <v>53</v>
      </c>
      <c r="AR197" t="s">
        <v>46</v>
      </c>
      <c r="AU197">
        <v>5.1108659960285001</v>
      </c>
      <c r="AV197">
        <v>52.068719207826199</v>
      </c>
    </row>
    <row r="198" spans="1:48" x14ac:dyDescent="0.45">
      <c r="A198">
        <v>2038</v>
      </c>
      <c r="B198" t="s">
        <v>891</v>
      </c>
      <c r="C198" t="s">
        <v>891</v>
      </c>
      <c r="D198" t="s">
        <v>892</v>
      </c>
      <c r="E198" t="s">
        <v>201</v>
      </c>
      <c r="F198">
        <v>1</v>
      </c>
      <c r="G198">
        <v>28</v>
      </c>
      <c r="H198">
        <v>8</v>
      </c>
      <c r="I198" s="10">
        <f>((G198*8)*(G198*8))/10000</f>
        <v>5.0175999999999998</v>
      </c>
      <c r="J198" s="10" t="s">
        <v>1744</v>
      </c>
      <c r="K198" s="10">
        <f>((25*0.4)+I198)+(0.2*G198)</f>
        <v>20.617599999999999</v>
      </c>
      <c r="L198" s="10">
        <f>K198-I198</f>
        <v>15.6</v>
      </c>
      <c r="M198" t="s">
        <v>202</v>
      </c>
      <c r="N198" t="s">
        <v>44</v>
      </c>
      <c r="O198" t="s">
        <v>45</v>
      </c>
      <c r="P198" t="s">
        <v>75</v>
      </c>
      <c r="Q198" s="8" t="s">
        <v>53</v>
      </c>
      <c r="R198" t="s">
        <v>204</v>
      </c>
      <c r="T198" t="s">
        <v>227</v>
      </c>
      <c r="V198">
        <v>136027.20000000301</v>
      </c>
      <c r="W198">
        <v>453378.036000002</v>
      </c>
      <c r="X198" t="s">
        <v>893</v>
      </c>
      <c r="Y198" t="s">
        <v>49</v>
      </c>
      <c r="Z198" t="s">
        <v>206</v>
      </c>
      <c r="AA198" t="s">
        <v>46</v>
      </c>
      <c r="AB198" s="1">
        <v>44775.305783032403</v>
      </c>
      <c r="AC198" t="s">
        <v>50</v>
      </c>
      <c r="AD198" s="1">
        <v>44777.6202496759</v>
      </c>
      <c r="AE198" t="s">
        <v>51</v>
      </c>
      <c r="AF198" t="s">
        <v>207</v>
      </c>
      <c r="AG198" t="s">
        <v>46</v>
      </c>
      <c r="AH198" t="s">
        <v>46</v>
      </c>
      <c r="AI198" t="s">
        <v>46</v>
      </c>
      <c r="AJ198" t="s">
        <v>46</v>
      </c>
      <c r="AK198" t="s">
        <v>46</v>
      </c>
      <c r="AL198" t="s">
        <v>46</v>
      </c>
      <c r="AM198" s="8" t="s">
        <v>53</v>
      </c>
      <c r="AN198" t="s">
        <v>1786</v>
      </c>
      <c r="AP198" t="s">
        <v>53</v>
      </c>
      <c r="AR198" t="s">
        <v>46</v>
      </c>
      <c r="AU198">
        <v>5.1104992983655597</v>
      </c>
      <c r="AV198">
        <v>52.068365573602399</v>
      </c>
    </row>
    <row r="199" spans="1:48" x14ac:dyDescent="0.45">
      <c r="A199">
        <v>2039</v>
      </c>
      <c r="B199" t="s">
        <v>894</v>
      </c>
      <c r="C199" t="s">
        <v>894</v>
      </c>
      <c r="D199" t="s">
        <v>892</v>
      </c>
      <c r="E199" t="s">
        <v>201</v>
      </c>
      <c r="F199">
        <v>1</v>
      </c>
      <c r="G199">
        <v>28</v>
      </c>
      <c r="H199">
        <v>8</v>
      </c>
      <c r="I199" s="10">
        <f>((G199*8)*(G199*8))/10000</f>
        <v>5.0175999999999998</v>
      </c>
      <c r="J199" s="10" t="s">
        <v>1744</v>
      </c>
      <c r="K199" s="10">
        <f>((25*0.4)+I199)+(0.2*G199)</f>
        <v>20.617599999999999</v>
      </c>
      <c r="L199" s="10">
        <f>K199-I199</f>
        <v>15.6</v>
      </c>
      <c r="M199" t="s">
        <v>202</v>
      </c>
      <c r="N199" t="s">
        <v>44</v>
      </c>
      <c r="O199" t="s">
        <v>45</v>
      </c>
      <c r="P199" t="s">
        <v>75</v>
      </c>
      <c r="Q199" s="8" t="s">
        <v>53</v>
      </c>
      <c r="R199" t="s">
        <v>204</v>
      </c>
      <c r="T199" t="s">
        <v>468</v>
      </c>
      <c r="V199">
        <v>136031.082000002</v>
      </c>
      <c r="W199">
        <v>453385.933000002</v>
      </c>
      <c r="X199" t="s">
        <v>895</v>
      </c>
      <c r="Y199" t="s">
        <v>49</v>
      </c>
      <c r="Z199" t="s">
        <v>206</v>
      </c>
      <c r="AA199" t="s">
        <v>46</v>
      </c>
      <c r="AB199" s="1">
        <v>44775.305783032403</v>
      </c>
      <c r="AC199" t="s">
        <v>50</v>
      </c>
      <c r="AD199" s="1">
        <v>44777.6202496759</v>
      </c>
      <c r="AE199" t="s">
        <v>51</v>
      </c>
      <c r="AF199" t="s">
        <v>207</v>
      </c>
      <c r="AG199" t="s">
        <v>46</v>
      </c>
      <c r="AH199" t="s">
        <v>46</v>
      </c>
      <c r="AI199" t="s">
        <v>46</v>
      </c>
      <c r="AJ199" t="s">
        <v>46</v>
      </c>
      <c r="AK199" t="s">
        <v>46</v>
      </c>
      <c r="AL199" t="s">
        <v>46</v>
      </c>
      <c r="AM199" s="8" t="s">
        <v>53</v>
      </c>
      <c r="AN199" t="s">
        <v>1786</v>
      </c>
      <c r="AP199" t="s">
        <v>53</v>
      </c>
      <c r="AR199" t="s">
        <v>46</v>
      </c>
      <c r="AU199">
        <v>5.1105554751543201</v>
      </c>
      <c r="AV199">
        <v>52.068436684498003</v>
      </c>
    </row>
    <row r="200" spans="1:48" x14ac:dyDescent="0.45">
      <c r="A200">
        <v>2040</v>
      </c>
      <c r="B200" t="s">
        <v>896</v>
      </c>
      <c r="C200" t="s">
        <v>896</v>
      </c>
      <c r="D200" t="s">
        <v>892</v>
      </c>
      <c r="E200" t="s">
        <v>201</v>
      </c>
      <c r="F200">
        <v>1</v>
      </c>
      <c r="G200">
        <v>15</v>
      </c>
      <c r="H200">
        <v>6</v>
      </c>
      <c r="I200" s="10">
        <f>((G200*8)*(G200*8))/10000</f>
        <v>1.44</v>
      </c>
      <c r="J200" s="10" t="s">
        <v>1744</v>
      </c>
      <c r="K200" s="10">
        <f>((25*0.4)+I200)+(0.1*G200)</f>
        <v>12.94</v>
      </c>
      <c r="L200" s="10">
        <f>K200-I200</f>
        <v>11.5</v>
      </c>
      <c r="M200" t="s">
        <v>202</v>
      </c>
      <c r="N200" t="s">
        <v>67</v>
      </c>
      <c r="O200" t="s">
        <v>45</v>
      </c>
      <c r="P200" t="s">
        <v>75</v>
      </c>
      <c r="Q200" t="s">
        <v>46</v>
      </c>
      <c r="R200" t="s">
        <v>204</v>
      </c>
      <c r="T200" t="s">
        <v>468</v>
      </c>
      <c r="V200">
        <v>136029.024</v>
      </c>
      <c r="W200">
        <v>453391.661000002</v>
      </c>
      <c r="X200" t="s">
        <v>897</v>
      </c>
      <c r="Y200" t="s">
        <v>49</v>
      </c>
      <c r="Z200" t="s">
        <v>206</v>
      </c>
      <c r="AA200" t="s">
        <v>46</v>
      </c>
      <c r="AB200" s="1">
        <v>44775.305783032403</v>
      </c>
      <c r="AC200" t="s">
        <v>50</v>
      </c>
      <c r="AD200" s="1">
        <v>44777.6202496759</v>
      </c>
      <c r="AE200" t="s">
        <v>51</v>
      </c>
      <c r="AF200" t="s">
        <v>207</v>
      </c>
      <c r="AG200" t="s">
        <v>46</v>
      </c>
      <c r="AH200" t="s">
        <v>46</v>
      </c>
      <c r="AI200" t="s">
        <v>46</v>
      </c>
      <c r="AJ200" t="s">
        <v>46</v>
      </c>
      <c r="AK200" t="s">
        <v>46</v>
      </c>
      <c r="AL200" t="s">
        <v>46</v>
      </c>
      <c r="AM200" t="s">
        <v>46</v>
      </c>
      <c r="AP200" t="s">
        <v>53</v>
      </c>
      <c r="AR200" t="s">
        <v>46</v>
      </c>
      <c r="AU200">
        <v>5.1105251428812197</v>
      </c>
      <c r="AV200">
        <v>52.068488097141397</v>
      </c>
    </row>
    <row r="201" spans="1:48" x14ac:dyDescent="0.45">
      <c r="A201">
        <v>2041</v>
      </c>
      <c r="B201" t="s">
        <v>898</v>
      </c>
      <c r="C201" t="s">
        <v>898</v>
      </c>
      <c r="D201" t="s">
        <v>892</v>
      </c>
      <c r="E201" t="s">
        <v>201</v>
      </c>
      <c r="F201">
        <v>1</v>
      </c>
      <c r="G201">
        <v>18</v>
      </c>
      <c r="H201">
        <v>6</v>
      </c>
      <c r="I201" s="10">
        <f>((G201*8)*(G201*8))/10000</f>
        <v>2.0735999999999999</v>
      </c>
      <c r="J201" s="10" t="s">
        <v>1744</v>
      </c>
      <c r="K201" s="10">
        <f>((25*0.4)+I201)+(0.1*G201)</f>
        <v>13.8736</v>
      </c>
      <c r="L201" s="10">
        <f>K201-I201</f>
        <v>11.8</v>
      </c>
      <c r="M201" t="s">
        <v>202</v>
      </c>
      <c r="N201" t="s">
        <v>67</v>
      </c>
      <c r="O201" t="s">
        <v>45</v>
      </c>
      <c r="P201" t="s">
        <v>75</v>
      </c>
      <c r="Q201" t="s">
        <v>46</v>
      </c>
      <c r="R201" t="s">
        <v>204</v>
      </c>
      <c r="T201" t="s">
        <v>468</v>
      </c>
      <c r="V201">
        <v>136025.62400000199</v>
      </c>
      <c r="W201">
        <v>453395.286000002</v>
      </c>
      <c r="X201" t="s">
        <v>899</v>
      </c>
      <c r="Y201" t="s">
        <v>49</v>
      </c>
      <c r="Z201" t="s">
        <v>206</v>
      </c>
      <c r="AA201" t="s">
        <v>46</v>
      </c>
      <c r="AB201" s="1">
        <v>44775.305783032403</v>
      </c>
      <c r="AC201" t="s">
        <v>50</v>
      </c>
      <c r="AD201" s="1">
        <v>44777.6202496759</v>
      </c>
      <c r="AE201" t="s">
        <v>51</v>
      </c>
      <c r="AF201" t="s">
        <v>207</v>
      </c>
      <c r="AG201" t="s">
        <v>46</v>
      </c>
      <c r="AH201" t="s">
        <v>46</v>
      </c>
      <c r="AI201" t="s">
        <v>46</v>
      </c>
      <c r="AJ201" t="s">
        <v>46</v>
      </c>
      <c r="AK201" t="s">
        <v>46</v>
      </c>
      <c r="AL201" t="s">
        <v>46</v>
      </c>
      <c r="AM201" t="s">
        <v>46</v>
      </c>
      <c r="AP201" t="s">
        <v>53</v>
      </c>
      <c r="AR201" t="s">
        <v>46</v>
      </c>
      <c r="AU201">
        <v>5.1104753554639597</v>
      </c>
      <c r="AV201">
        <v>52.068520562126899</v>
      </c>
    </row>
    <row r="202" spans="1:48" x14ac:dyDescent="0.45">
      <c r="A202">
        <v>2042</v>
      </c>
      <c r="B202" t="s">
        <v>900</v>
      </c>
      <c r="C202" t="s">
        <v>900</v>
      </c>
      <c r="D202" t="s">
        <v>892</v>
      </c>
      <c r="E202" t="s">
        <v>201</v>
      </c>
      <c r="F202">
        <v>1</v>
      </c>
      <c r="G202">
        <v>18</v>
      </c>
      <c r="H202">
        <v>6</v>
      </c>
      <c r="I202" s="10">
        <f>((G202*8)*(G202*8))/10000</f>
        <v>2.0735999999999999</v>
      </c>
      <c r="J202" s="10" t="s">
        <v>1744</v>
      </c>
      <c r="K202" s="10">
        <f>((25*0.4)+I202)+(0.1*G202)</f>
        <v>13.8736</v>
      </c>
      <c r="L202" s="10">
        <f>K202-I202</f>
        <v>11.8</v>
      </c>
      <c r="M202" t="s">
        <v>202</v>
      </c>
      <c r="N202" t="s">
        <v>67</v>
      </c>
      <c r="O202" t="s">
        <v>45</v>
      </c>
      <c r="P202" t="s">
        <v>75</v>
      </c>
      <c r="Q202" t="s">
        <v>46</v>
      </c>
      <c r="R202" t="s">
        <v>204</v>
      </c>
      <c r="T202" t="s">
        <v>468</v>
      </c>
      <c r="V202">
        <v>136027.29900000201</v>
      </c>
      <c r="W202">
        <v>453402.83600000298</v>
      </c>
      <c r="X202" t="s">
        <v>901</v>
      </c>
      <c r="Y202" t="s">
        <v>49</v>
      </c>
      <c r="Z202" t="s">
        <v>206</v>
      </c>
      <c r="AA202" t="s">
        <v>46</v>
      </c>
      <c r="AB202" s="1">
        <v>44775.305783032403</v>
      </c>
      <c r="AC202" t="s">
        <v>50</v>
      </c>
      <c r="AD202" s="1">
        <v>44777.6202496759</v>
      </c>
      <c r="AE202" t="s">
        <v>51</v>
      </c>
      <c r="AF202" t="s">
        <v>207</v>
      </c>
      <c r="AG202" t="s">
        <v>46</v>
      </c>
      <c r="AH202" t="s">
        <v>46</v>
      </c>
      <c r="AI202" t="s">
        <v>46</v>
      </c>
      <c r="AJ202" t="s">
        <v>46</v>
      </c>
      <c r="AK202" t="s">
        <v>46</v>
      </c>
      <c r="AL202" t="s">
        <v>46</v>
      </c>
      <c r="AM202" t="s">
        <v>46</v>
      </c>
      <c r="AP202" t="s">
        <v>53</v>
      </c>
      <c r="AR202" t="s">
        <v>46</v>
      </c>
      <c r="AU202">
        <v>5.1104993644532399</v>
      </c>
      <c r="AV202">
        <v>52.068588478649801</v>
      </c>
    </row>
    <row r="203" spans="1:48" x14ac:dyDescent="0.45">
      <c r="A203">
        <v>2043</v>
      </c>
      <c r="B203" t="s">
        <v>902</v>
      </c>
      <c r="C203" t="s">
        <v>902</v>
      </c>
      <c r="D203" t="s">
        <v>892</v>
      </c>
      <c r="E203" t="s">
        <v>201</v>
      </c>
      <c r="F203">
        <v>1</v>
      </c>
      <c r="G203">
        <v>29</v>
      </c>
      <c r="H203">
        <v>8</v>
      </c>
      <c r="I203" s="10">
        <f>((G203*8)*(G203*8))/10000</f>
        <v>5.3823999999999996</v>
      </c>
      <c r="J203" s="10" t="s">
        <v>1744</v>
      </c>
      <c r="K203" s="10">
        <f>((25*0.4)+I203)+(0.2*G203)</f>
        <v>21.182400000000001</v>
      </c>
      <c r="L203" s="10">
        <f>K203-I203</f>
        <v>15.8</v>
      </c>
      <c r="M203" t="s">
        <v>202</v>
      </c>
      <c r="N203" t="s">
        <v>44</v>
      </c>
      <c r="O203" t="s">
        <v>45</v>
      </c>
      <c r="P203" t="s">
        <v>75</v>
      </c>
      <c r="Q203" s="8" t="s">
        <v>53</v>
      </c>
      <c r="R203" t="s">
        <v>204</v>
      </c>
      <c r="T203" t="s">
        <v>468</v>
      </c>
      <c r="V203">
        <v>136022.84900000301</v>
      </c>
      <c r="W203">
        <v>453407.036000002</v>
      </c>
      <c r="X203" t="s">
        <v>903</v>
      </c>
      <c r="Y203" t="s">
        <v>49</v>
      </c>
      <c r="Z203" t="s">
        <v>206</v>
      </c>
      <c r="AA203" t="s">
        <v>46</v>
      </c>
      <c r="AB203" s="1">
        <v>44775.305783032403</v>
      </c>
      <c r="AC203" t="s">
        <v>50</v>
      </c>
      <c r="AD203" s="1">
        <v>44777.6202496759</v>
      </c>
      <c r="AE203" t="s">
        <v>51</v>
      </c>
      <c r="AF203" t="s">
        <v>207</v>
      </c>
      <c r="AG203" t="s">
        <v>46</v>
      </c>
      <c r="AH203" t="s">
        <v>46</v>
      </c>
      <c r="AI203" t="s">
        <v>46</v>
      </c>
      <c r="AJ203" t="s">
        <v>46</v>
      </c>
      <c r="AK203" t="s">
        <v>46</v>
      </c>
      <c r="AL203" t="s">
        <v>46</v>
      </c>
      <c r="AM203" s="8" t="s">
        <v>53</v>
      </c>
      <c r="AN203" t="s">
        <v>1786</v>
      </c>
      <c r="AP203" t="s">
        <v>53</v>
      </c>
      <c r="AR203" t="s">
        <v>46</v>
      </c>
      <c r="AU203">
        <v>5.1104342315802196</v>
      </c>
      <c r="AV203">
        <v>52.068626075750103</v>
      </c>
    </row>
    <row r="204" spans="1:48" x14ac:dyDescent="0.45">
      <c r="A204">
        <v>2044</v>
      </c>
      <c r="B204" t="s">
        <v>904</v>
      </c>
      <c r="C204" t="s">
        <v>904</v>
      </c>
      <c r="D204" t="s">
        <v>892</v>
      </c>
      <c r="E204" t="s">
        <v>201</v>
      </c>
      <c r="F204">
        <v>1</v>
      </c>
      <c r="G204">
        <v>38</v>
      </c>
      <c r="H204">
        <v>10</v>
      </c>
      <c r="I204" s="10">
        <f>((G204*8)*(G204*8))/10000</f>
        <v>9.2416</v>
      </c>
      <c r="J204" s="10" t="s">
        <v>1744</v>
      </c>
      <c r="K204" s="10">
        <f>((25*0.4)+I204)+(0.3*G204)</f>
        <v>30.641599999999997</v>
      </c>
      <c r="L204" s="10">
        <f>K204-I204</f>
        <v>21.4</v>
      </c>
      <c r="M204" t="s">
        <v>202</v>
      </c>
      <c r="N204" t="s">
        <v>44</v>
      </c>
      <c r="O204" t="s">
        <v>45</v>
      </c>
      <c r="P204" t="s">
        <v>75</v>
      </c>
      <c r="Q204" s="6" t="s">
        <v>53</v>
      </c>
      <c r="R204" t="s">
        <v>204</v>
      </c>
      <c r="T204" t="s">
        <v>468</v>
      </c>
      <c r="V204">
        <v>136016.97200000301</v>
      </c>
      <c r="W204">
        <v>453450.22300000099</v>
      </c>
      <c r="X204" t="s">
        <v>905</v>
      </c>
      <c r="Y204" t="s">
        <v>49</v>
      </c>
      <c r="Z204" t="s">
        <v>206</v>
      </c>
      <c r="AA204" t="s">
        <v>46</v>
      </c>
      <c r="AB204" s="1">
        <v>44775.305783032403</v>
      </c>
      <c r="AC204" t="s">
        <v>50</v>
      </c>
      <c r="AD204" s="1">
        <v>44777.602544965303</v>
      </c>
      <c r="AE204" t="s">
        <v>51</v>
      </c>
      <c r="AF204" t="s">
        <v>207</v>
      </c>
      <c r="AG204" t="s">
        <v>46</v>
      </c>
      <c r="AH204" t="s">
        <v>46</v>
      </c>
      <c r="AI204" t="s">
        <v>46</v>
      </c>
      <c r="AJ204" t="s">
        <v>46</v>
      </c>
      <c r="AK204" t="s">
        <v>46</v>
      </c>
      <c r="AL204" t="s">
        <v>46</v>
      </c>
      <c r="AM204" t="s">
        <v>53</v>
      </c>
      <c r="AN204" t="s">
        <v>1786</v>
      </c>
      <c r="AP204" t="s">
        <v>53</v>
      </c>
      <c r="AR204" t="s">
        <v>46</v>
      </c>
      <c r="AU204">
        <v>5.1103242681191796</v>
      </c>
      <c r="AV204">
        <v>52.0690590430155</v>
      </c>
    </row>
    <row r="205" spans="1:48" x14ac:dyDescent="0.45">
      <c r="A205">
        <v>2045</v>
      </c>
      <c r="B205" t="s">
        <v>906</v>
      </c>
      <c r="C205" t="s">
        <v>906</v>
      </c>
      <c r="D205" t="s">
        <v>892</v>
      </c>
      <c r="E205" t="s">
        <v>201</v>
      </c>
      <c r="F205">
        <v>1</v>
      </c>
      <c r="G205">
        <v>26</v>
      </c>
      <c r="H205">
        <v>8</v>
      </c>
      <c r="I205" s="10">
        <f>((G205*8)*(G205*8))/10000</f>
        <v>4.3263999999999996</v>
      </c>
      <c r="J205" s="10" t="s">
        <v>1744</v>
      </c>
      <c r="K205" s="10">
        <f>((25*0.4)+I205)+(0.2*G205)</f>
        <v>19.526399999999999</v>
      </c>
      <c r="L205" s="10">
        <f>K205-I205</f>
        <v>15.2</v>
      </c>
      <c r="M205" t="s">
        <v>202</v>
      </c>
      <c r="N205" t="s">
        <v>67</v>
      </c>
      <c r="O205" t="s">
        <v>45</v>
      </c>
      <c r="P205" t="s">
        <v>75</v>
      </c>
      <c r="Q205" s="8" t="s">
        <v>53</v>
      </c>
      <c r="R205" t="s">
        <v>204</v>
      </c>
      <c r="T205" t="s">
        <v>468</v>
      </c>
      <c r="V205">
        <v>136019.62200000099</v>
      </c>
      <c r="W205">
        <v>453456.22300000099</v>
      </c>
      <c r="X205" t="s">
        <v>907</v>
      </c>
      <c r="Y205" t="s">
        <v>49</v>
      </c>
      <c r="Z205" t="s">
        <v>206</v>
      </c>
      <c r="AA205" t="s">
        <v>46</v>
      </c>
      <c r="AB205" s="1">
        <v>44775.305783032403</v>
      </c>
      <c r="AC205" t="s">
        <v>50</v>
      </c>
      <c r="AD205" s="1">
        <v>44777.600701423602</v>
      </c>
      <c r="AE205" t="s">
        <v>51</v>
      </c>
      <c r="AF205" t="s">
        <v>207</v>
      </c>
      <c r="AG205" t="s">
        <v>46</v>
      </c>
      <c r="AH205" t="s">
        <v>46</v>
      </c>
      <c r="AI205" t="s">
        <v>46</v>
      </c>
      <c r="AJ205" t="s">
        <v>46</v>
      </c>
      <c r="AK205" t="s">
        <v>46</v>
      </c>
      <c r="AL205" t="s">
        <v>46</v>
      </c>
      <c r="AM205" s="8" t="s">
        <v>53</v>
      </c>
      <c r="AN205" t="s">
        <v>1786</v>
      </c>
      <c r="AP205" t="s">
        <v>53</v>
      </c>
      <c r="AR205" t="s">
        <v>46</v>
      </c>
      <c r="AU205">
        <v>5.1103844347846001</v>
      </c>
      <c r="AV205">
        <v>52.069068056486401</v>
      </c>
    </row>
    <row r="206" spans="1:48" x14ac:dyDescent="0.45">
      <c r="A206">
        <v>2046</v>
      </c>
      <c r="B206" t="s">
        <v>908</v>
      </c>
      <c r="C206" t="s">
        <v>908</v>
      </c>
      <c r="D206" t="s">
        <v>892</v>
      </c>
      <c r="E206" t="s">
        <v>201</v>
      </c>
      <c r="F206">
        <v>1</v>
      </c>
      <c r="G206">
        <v>27</v>
      </c>
      <c r="H206">
        <v>8</v>
      </c>
      <c r="I206" s="10">
        <f>((G206*8)*(G206*8))/10000</f>
        <v>4.6656000000000004</v>
      </c>
      <c r="J206" s="10" t="s">
        <v>1744</v>
      </c>
      <c r="K206" s="10">
        <f>((25*0.4)+I206)+(0.2*G206)</f>
        <v>20.065600000000003</v>
      </c>
      <c r="L206" s="10">
        <f>K206-I206</f>
        <v>15.400000000000002</v>
      </c>
      <c r="M206" t="s">
        <v>202</v>
      </c>
      <c r="N206" t="s">
        <v>67</v>
      </c>
      <c r="O206" t="s">
        <v>45</v>
      </c>
      <c r="P206" t="s">
        <v>75</v>
      </c>
      <c r="Q206" s="8" t="s">
        <v>53</v>
      </c>
      <c r="R206" t="s">
        <v>204</v>
      </c>
      <c r="T206" t="s">
        <v>468</v>
      </c>
      <c r="V206">
        <v>136018.87200000099</v>
      </c>
      <c r="W206">
        <v>453463.22500000102</v>
      </c>
      <c r="X206" t="s">
        <v>909</v>
      </c>
      <c r="Y206" t="s">
        <v>49</v>
      </c>
      <c r="Z206" t="s">
        <v>206</v>
      </c>
      <c r="AA206" t="s">
        <v>46</v>
      </c>
      <c r="AB206" s="1">
        <v>44775.305783032403</v>
      </c>
      <c r="AC206" t="s">
        <v>50</v>
      </c>
      <c r="AD206" s="1">
        <v>44777.600701423602</v>
      </c>
      <c r="AE206" t="s">
        <v>51</v>
      </c>
      <c r="AF206" t="s">
        <v>207</v>
      </c>
      <c r="AG206" t="s">
        <v>46</v>
      </c>
      <c r="AH206" t="s">
        <v>46</v>
      </c>
      <c r="AI206" t="s">
        <v>46</v>
      </c>
      <c r="AJ206" t="s">
        <v>46</v>
      </c>
      <c r="AK206" t="s">
        <v>46</v>
      </c>
      <c r="AL206" t="s">
        <v>46</v>
      </c>
      <c r="AM206" s="8" t="s">
        <v>53</v>
      </c>
      <c r="AN206" t="s">
        <v>1786</v>
      </c>
      <c r="AP206" t="s">
        <v>53</v>
      </c>
      <c r="AR206" t="s">
        <v>46</v>
      </c>
      <c r="AU206">
        <v>5.1103731073773497</v>
      </c>
      <c r="AV206">
        <v>52.069130964557097</v>
      </c>
    </row>
    <row r="207" spans="1:48" x14ac:dyDescent="0.45">
      <c r="A207">
        <v>2047</v>
      </c>
      <c r="B207" t="s">
        <v>910</v>
      </c>
      <c r="C207" t="s">
        <v>910</v>
      </c>
      <c r="D207" t="s">
        <v>892</v>
      </c>
      <c r="E207" t="s">
        <v>201</v>
      </c>
      <c r="F207">
        <v>1</v>
      </c>
      <c r="G207">
        <v>23</v>
      </c>
      <c r="H207">
        <v>8</v>
      </c>
      <c r="I207" s="10">
        <f>((G207*8)*(G207*8))/10000</f>
        <v>3.3856000000000002</v>
      </c>
      <c r="J207" s="10" t="s">
        <v>1744</v>
      </c>
      <c r="K207" s="10">
        <f>((25*0.4)+I207)+(0.2*G207)</f>
        <v>17.985600000000002</v>
      </c>
      <c r="L207" s="10">
        <f>K207-I207</f>
        <v>14.600000000000001</v>
      </c>
      <c r="M207" t="s">
        <v>202</v>
      </c>
      <c r="N207" t="s">
        <v>67</v>
      </c>
      <c r="O207" t="s">
        <v>45</v>
      </c>
      <c r="P207" t="s">
        <v>75</v>
      </c>
      <c r="Q207" s="8" t="s">
        <v>53</v>
      </c>
      <c r="R207" t="s">
        <v>204</v>
      </c>
      <c r="T207" t="s">
        <v>468</v>
      </c>
      <c r="V207">
        <v>136015.047000002</v>
      </c>
      <c r="W207">
        <v>453466.60000000102</v>
      </c>
      <c r="X207" t="s">
        <v>911</v>
      </c>
      <c r="Y207" t="s">
        <v>49</v>
      </c>
      <c r="Z207" t="s">
        <v>206</v>
      </c>
      <c r="AA207" t="s">
        <v>46</v>
      </c>
      <c r="AB207" s="1">
        <v>44775.305783032403</v>
      </c>
      <c r="AC207" t="s">
        <v>50</v>
      </c>
      <c r="AD207" s="1">
        <v>44777.600701423602</v>
      </c>
      <c r="AE207" t="s">
        <v>51</v>
      </c>
      <c r="AF207" t="s">
        <v>207</v>
      </c>
      <c r="AG207" t="s">
        <v>46</v>
      </c>
      <c r="AH207" t="s">
        <v>46</v>
      </c>
      <c r="AI207" t="s">
        <v>46</v>
      </c>
      <c r="AJ207" t="s">
        <v>46</v>
      </c>
      <c r="AK207" t="s">
        <v>46</v>
      </c>
      <c r="AL207" t="s">
        <v>46</v>
      </c>
      <c r="AM207" s="8" t="s">
        <v>53</v>
      </c>
      <c r="AN207" t="s">
        <v>1786</v>
      </c>
      <c r="AP207" t="s">
        <v>53</v>
      </c>
      <c r="AR207" t="s">
        <v>46</v>
      </c>
      <c r="AU207">
        <v>5.1103171346859604</v>
      </c>
      <c r="AV207">
        <v>52.069161167922097</v>
      </c>
    </row>
    <row r="208" spans="1:48" x14ac:dyDescent="0.45">
      <c r="A208">
        <v>2048</v>
      </c>
      <c r="B208" t="s">
        <v>912</v>
      </c>
      <c r="C208" t="s">
        <v>912</v>
      </c>
      <c r="D208" t="s">
        <v>892</v>
      </c>
      <c r="E208" t="s">
        <v>201</v>
      </c>
      <c r="F208">
        <v>1</v>
      </c>
      <c r="G208">
        <v>31</v>
      </c>
      <c r="H208">
        <v>10</v>
      </c>
      <c r="I208" s="10">
        <f>((G208*8)*(G208*8))/10000</f>
        <v>6.1504000000000003</v>
      </c>
      <c r="J208" s="10" t="s">
        <v>1744</v>
      </c>
      <c r="K208" s="10">
        <f>((25*0.4)+I208)+(0.3*G208)</f>
        <v>25.450400000000002</v>
      </c>
      <c r="L208" s="10">
        <f>K208-I208</f>
        <v>19.3</v>
      </c>
      <c r="M208" t="s">
        <v>202</v>
      </c>
      <c r="N208" t="s">
        <v>44</v>
      </c>
      <c r="O208" t="s">
        <v>45</v>
      </c>
      <c r="P208" t="s">
        <v>75</v>
      </c>
      <c r="Q208" s="6" t="s">
        <v>53</v>
      </c>
      <c r="R208" t="s">
        <v>204</v>
      </c>
      <c r="T208" t="s">
        <v>468</v>
      </c>
      <c r="V208">
        <v>136016.87299999999</v>
      </c>
      <c r="W208">
        <v>453479.276000001</v>
      </c>
      <c r="X208" t="s">
        <v>913</v>
      </c>
      <c r="Y208" t="s">
        <v>49</v>
      </c>
      <c r="Z208" t="s">
        <v>206</v>
      </c>
      <c r="AA208" t="s">
        <v>46</v>
      </c>
      <c r="AB208" s="1">
        <v>44775.305783032403</v>
      </c>
      <c r="AC208" t="s">
        <v>50</v>
      </c>
      <c r="AD208" s="1">
        <v>44777.6010009491</v>
      </c>
      <c r="AE208" t="s">
        <v>51</v>
      </c>
      <c r="AF208" t="s">
        <v>207</v>
      </c>
      <c r="AG208" t="s">
        <v>46</v>
      </c>
      <c r="AH208" t="s">
        <v>46</v>
      </c>
      <c r="AI208" t="s">
        <v>46</v>
      </c>
      <c r="AJ208" t="s">
        <v>46</v>
      </c>
      <c r="AK208" t="s">
        <v>46</v>
      </c>
      <c r="AL208" t="s">
        <v>46</v>
      </c>
      <c r="AM208" t="s">
        <v>53</v>
      </c>
      <c r="AN208" t="s">
        <v>1786</v>
      </c>
      <c r="AP208" t="s">
        <v>53</v>
      </c>
      <c r="AR208" t="s">
        <v>46</v>
      </c>
      <c r="AU208">
        <v>5.1103430610787504</v>
      </c>
      <c r="AV208">
        <v>52.069275161971603</v>
      </c>
    </row>
    <row r="209" spans="1:48" x14ac:dyDescent="0.45">
      <c r="A209">
        <v>2049</v>
      </c>
      <c r="B209" t="s">
        <v>914</v>
      </c>
      <c r="C209" t="s">
        <v>914</v>
      </c>
      <c r="D209" t="s">
        <v>915</v>
      </c>
      <c r="E209" t="s">
        <v>149</v>
      </c>
      <c r="G209">
        <v>14</v>
      </c>
      <c r="H209">
        <v>6</v>
      </c>
      <c r="I209" s="10">
        <f>((G209*8)*(G209*8))/10000</f>
        <v>1.2544</v>
      </c>
      <c r="J209" s="10"/>
      <c r="M209" t="s">
        <v>202</v>
      </c>
      <c r="N209" t="s">
        <v>44</v>
      </c>
      <c r="O209" t="s">
        <v>75</v>
      </c>
      <c r="P209" t="s">
        <v>68</v>
      </c>
      <c r="Q209" t="s">
        <v>53</v>
      </c>
      <c r="R209" t="s">
        <v>916</v>
      </c>
      <c r="T209" t="s">
        <v>468</v>
      </c>
      <c r="U209" t="s">
        <v>917</v>
      </c>
      <c r="V209">
        <v>135965.38200000301</v>
      </c>
      <c r="W209">
        <v>453485.35900000099</v>
      </c>
      <c r="X209" t="s">
        <v>918</v>
      </c>
      <c r="Y209" t="s">
        <v>49</v>
      </c>
      <c r="AA209" t="s">
        <v>46</v>
      </c>
      <c r="AB209" s="1">
        <v>44775.305783032403</v>
      </c>
      <c r="AC209" t="s">
        <v>50</v>
      </c>
      <c r="AD209" s="1">
        <v>44777.599457025499</v>
      </c>
      <c r="AE209" t="s">
        <v>51</v>
      </c>
      <c r="AF209" t="s">
        <v>73</v>
      </c>
      <c r="AG209" t="s">
        <v>53</v>
      </c>
      <c r="AH209" t="s">
        <v>46</v>
      </c>
      <c r="AI209" t="s">
        <v>46</v>
      </c>
      <c r="AJ209" t="s">
        <v>46</v>
      </c>
      <c r="AK209" t="s">
        <v>53</v>
      </c>
      <c r="AL209" t="s">
        <v>46</v>
      </c>
      <c r="AM209" t="s">
        <v>46</v>
      </c>
      <c r="AP209" t="s">
        <v>53</v>
      </c>
      <c r="AR209" t="s">
        <v>46</v>
      </c>
      <c r="AU209">
        <v>5.1095917578076797</v>
      </c>
      <c r="AV209">
        <v>52.069328069481202</v>
      </c>
    </row>
    <row r="210" spans="1:48" x14ac:dyDescent="0.45">
      <c r="A210">
        <v>2050</v>
      </c>
      <c r="B210" t="s">
        <v>919</v>
      </c>
      <c r="C210" s="7" t="s">
        <v>919</v>
      </c>
      <c r="D210" s="7" t="s">
        <v>196</v>
      </c>
      <c r="E210" s="7" t="s">
        <v>197</v>
      </c>
      <c r="F210" s="7"/>
      <c r="G210" s="7">
        <v>35</v>
      </c>
      <c r="H210" s="7">
        <v>8</v>
      </c>
      <c r="I210" s="15">
        <f>((G210*8)*(G210*8))/10000</f>
        <v>7.84</v>
      </c>
      <c r="J210" s="15"/>
      <c r="K210" s="7"/>
      <c r="L210" s="7"/>
      <c r="M210" s="7" t="s">
        <v>211</v>
      </c>
      <c r="N210" s="7" t="s">
        <v>44</v>
      </c>
      <c r="O210" s="7" t="s">
        <v>68</v>
      </c>
      <c r="P210" s="7" t="s">
        <v>75</v>
      </c>
      <c r="Q210" s="7" t="s">
        <v>53</v>
      </c>
      <c r="R210" s="7" t="s">
        <v>458</v>
      </c>
      <c r="S210" s="7" t="s">
        <v>920</v>
      </c>
      <c r="T210" s="7"/>
      <c r="U210" s="7"/>
      <c r="V210" s="7">
        <v>135913.91500000301</v>
      </c>
      <c r="W210" s="7">
        <v>453502.11900000297</v>
      </c>
      <c r="X210" s="7" t="s">
        <v>921</v>
      </c>
      <c r="Y210" s="7" t="s">
        <v>71</v>
      </c>
      <c r="Z210" s="7" t="s">
        <v>922</v>
      </c>
      <c r="AA210" s="7" t="s">
        <v>46</v>
      </c>
      <c r="AB210" s="16">
        <v>44775.305783032403</v>
      </c>
      <c r="AC210" s="7" t="s">
        <v>50</v>
      </c>
      <c r="AD210" s="16">
        <v>44777.558966458302</v>
      </c>
      <c r="AE210" s="7" t="s">
        <v>51</v>
      </c>
      <c r="AF210" s="7" t="s">
        <v>207</v>
      </c>
      <c r="AG210" s="7" t="s">
        <v>46</v>
      </c>
      <c r="AH210" s="7" t="s">
        <v>53</v>
      </c>
      <c r="AI210" s="7" t="s">
        <v>53</v>
      </c>
      <c r="AJ210" s="7" t="s">
        <v>46</v>
      </c>
      <c r="AK210" s="7" t="s">
        <v>46</v>
      </c>
      <c r="AL210" s="7" t="s">
        <v>46</v>
      </c>
      <c r="AM210" s="7" t="s">
        <v>46</v>
      </c>
      <c r="AN210" s="7"/>
      <c r="AO210" s="7"/>
      <c r="AP210" s="7" t="s">
        <v>53</v>
      </c>
      <c r="AQ210" s="7"/>
      <c r="AR210" s="7" t="s">
        <v>46</v>
      </c>
      <c r="AU210">
        <v>5.1088402060695799</v>
      </c>
      <c r="AV210">
        <v>52.069476937555102</v>
      </c>
    </row>
    <row r="211" spans="1:48" x14ac:dyDescent="0.45">
      <c r="A211">
        <v>2051</v>
      </c>
      <c r="B211" t="s">
        <v>923</v>
      </c>
      <c r="C211" t="s">
        <v>923</v>
      </c>
      <c r="D211" t="s">
        <v>196</v>
      </c>
      <c r="E211" t="s">
        <v>197</v>
      </c>
      <c r="F211">
        <v>1</v>
      </c>
      <c r="G211">
        <v>45</v>
      </c>
      <c r="H211">
        <v>10</v>
      </c>
      <c r="I211" s="10">
        <f>((G211*8)*(G211*8))/10000</f>
        <v>12.96</v>
      </c>
      <c r="J211" s="10" t="s">
        <v>1744</v>
      </c>
      <c r="K211" s="10">
        <f>((25*0.4)+I211)+(0.4*G211)</f>
        <v>40.96</v>
      </c>
      <c r="L211" s="10">
        <f>K211-I211</f>
        <v>28</v>
      </c>
      <c r="M211" t="s">
        <v>211</v>
      </c>
      <c r="N211" t="s">
        <v>44</v>
      </c>
      <c r="O211" t="s">
        <v>75</v>
      </c>
      <c r="P211" t="s">
        <v>75</v>
      </c>
      <c r="Q211" s="6" t="s">
        <v>53</v>
      </c>
      <c r="R211" t="s">
        <v>458</v>
      </c>
      <c r="V211">
        <v>135912.399</v>
      </c>
      <c r="W211">
        <v>453509.49700000102</v>
      </c>
      <c r="X211" t="s">
        <v>924</v>
      </c>
      <c r="Y211" t="s">
        <v>49</v>
      </c>
      <c r="Z211" t="s">
        <v>922</v>
      </c>
      <c r="AA211" t="s">
        <v>46</v>
      </c>
      <c r="AB211" s="1">
        <v>44775.305783032403</v>
      </c>
      <c r="AC211" t="s">
        <v>50</v>
      </c>
      <c r="AD211" s="1">
        <v>44777.558280173602</v>
      </c>
      <c r="AE211" t="s">
        <v>51</v>
      </c>
      <c r="AF211" t="s">
        <v>235</v>
      </c>
      <c r="AG211" t="s">
        <v>46</v>
      </c>
      <c r="AH211" t="s">
        <v>46</v>
      </c>
      <c r="AI211" t="s">
        <v>46</v>
      </c>
      <c r="AJ211" t="s">
        <v>46</v>
      </c>
      <c r="AK211" t="s">
        <v>46</v>
      </c>
      <c r="AL211" t="s">
        <v>46</v>
      </c>
      <c r="AM211" t="s">
        <v>53</v>
      </c>
      <c r="AN211" t="s">
        <v>1786</v>
      </c>
      <c r="AP211" t="s">
        <v>53</v>
      </c>
      <c r="AR211" t="s">
        <v>46</v>
      </c>
      <c r="AU211">
        <v>5.1088176836715604</v>
      </c>
      <c r="AV211">
        <v>52.069543198562698</v>
      </c>
    </row>
    <row r="212" spans="1:48" x14ac:dyDescent="0.45">
      <c r="A212">
        <v>2052</v>
      </c>
      <c r="B212" t="s">
        <v>925</v>
      </c>
      <c r="C212" t="s">
        <v>925</v>
      </c>
      <c r="D212" t="s">
        <v>196</v>
      </c>
      <c r="E212" t="s">
        <v>197</v>
      </c>
      <c r="F212">
        <v>1</v>
      </c>
      <c r="G212">
        <v>46</v>
      </c>
      <c r="H212">
        <v>10</v>
      </c>
      <c r="I212" s="10">
        <f>((G212*8)*(G212*8))/10000</f>
        <v>13.542400000000001</v>
      </c>
      <c r="J212" s="10" t="s">
        <v>1744</v>
      </c>
      <c r="K212" s="10">
        <f>((25*0.4)+I212)+(0.4*G212)</f>
        <v>41.942400000000006</v>
      </c>
      <c r="L212" s="10">
        <f>K212-I212</f>
        <v>28.400000000000006</v>
      </c>
      <c r="M212" t="s">
        <v>211</v>
      </c>
      <c r="N212" t="s">
        <v>44</v>
      </c>
      <c r="O212" t="s">
        <v>75</v>
      </c>
      <c r="P212" t="s">
        <v>75</v>
      </c>
      <c r="Q212" s="6" t="s">
        <v>53</v>
      </c>
      <c r="R212" t="s">
        <v>458</v>
      </c>
      <c r="V212">
        <v>135911.42400000201</v>
      </c>
      <c r="W212">
        <v>453514.922000002</v>
      </c>
      <c r="X212" t="s">
        <v>926</v>
      </c>
      <c r="Y212" t="s">
        <v>49</v>
      </c>
      <c r="Z212" t="s">
        <v>922</v>
      </c>
      <c r="AA212" t="s">
        <v>46</v>
      </c>
      <c r="AB212" s="1">
        <v>44775.305783032403</v>
      </c>
      <c r="AC212" t="s">
        <v>50</v>
      </c>
      <c r="AD212" s="1">
        <v>44777.558280173602</v>
      </c>
      <c r="AE212" t="s">
        <v>51</v>
      </c>
      <c r="AF212" t="s">
        <v>235</v>
      </c>
      <c r="AG212" t="s">
        <v>46</v>
      </c>
      <c r="AH212" t="s">
        <v>46</v>
      </c>
      <c r="AI212" t="s">
        <v>46</v>
      </c>
      <c r="AJ212" t="s">
        <v>46</v>
      </c>
      <c r="AK212" t="s">
        <v>46</v>
      </c>
      <c r="AL212" t="s">
        <v>46</v>
      </c>
      <c r="AM212" t="s">
        <v>53</v>
      </c>
      <c r="AN212" t="s">
        <v>1786</v>
      </c>
      <c r="AP212" t="s">
        <v>53</v>
      </c>
      <c r="AR212" t="s">
        <v>46</v>
      </c>
      <c r="AU212">
        <v>5.1088031605798001</v>
      </c>
      <c r="AV212">
        <v>52.069591924701001</v>
      </c>
    </row>
    <row r="213" spans="1:48" x14ac:dyDescent="0.45">
      <c r="A213">
        <v>2053</v>
      </c>
      <c r="B213" t="s">
        <v>927</v>
      </c>
      <c r="C213" t="s">
        <v>927</v>
      </c>
      <c r="D213" t="s">
        <v>196</v>
      </c>
      <c r="E213" t="s">
        <v>197</v>
      </c>
      <c r="F213">
        <v>1</v>
      </c>
      <c r="G213">
        <v>40</v>
      </c>
      <c r="H213">
        <v>10</v>
      </c>
      <c r="I213" s="10">
        <f>((G213*8)*(G213*8))/10000</f>
        <v>10.24</v>
      </c>
      <c r="J213" s="10" t="s">
        <v>1744</v>
      </c>
      <c r="K213" s="10">
        <f>((25*0.4)+I213)+(0.4*G213)</f>
        <v>36.24</v>
      </c>
      <c r="L213" s="10">
        <f>K213-I213</f>
        <v>26</v>
      </c>
      <c r="M213" t="s">
        <v>211</v>
      </c>
      <c r="N213" t="s">
        <v>44</v>
      </c>
      <c r="O213" t="s">
        <v>75</v>
      </c>
      <c r="P213" t="s">
        <v>75</v>
      </c>
      <c r="Q213" s="6" t="s">
        <v>53</v>
      </c>
      <c r="R213" t="s">
        <v>231</v>
      </c>
      <c r="V213">
        <v>135910.796</v>
      </c>
      <c r="W213">
        <v>453520.27900000301</v>
      </c>
      <c r="X213" t="s">
        <v>928</v>
      </c>
      <c r="Y213" t="s">
        <v>49</v>
      </c>
      <c r="AA213" t="s">
        <v>46</v>
      </c>
      <c r="AB213" s="1">
        <v>44775.305783032403</v>
      </c>
      <c r="AC213" t="s">
        <v>50</v>
      </c>
      <c r="AD213" s="1">
        <v>44777.558280173602</v>
      </c>
      <c r="AE213" t="s">
        <v>51</v>
      </c>
      <c r="AF213" t="s">
        <v>235</v>
      </c>
      <c r="AG213" t="s">
        <v>46</v>
      </c>
      <c r="AH213" t="s">
        <v>46</v>
      </c>
      <c r="AI213" t="s">
        <v>46</v>
      </c>
      <c r="AJ213" t="s">
        <v>46</v>
      </c>
      <c r="AK213" t="s">
        <v>46</v>
      </c>
      <c r="AL213" t="s">
        <v>46</v>
      </c>
      <c r="AM213" t="s">
        <v>53</v>
      </c>
      <c r="AN213" t="s">
        <v>1786</v>
      </c>
      <c r="AP213" t="s">
        <v>53</v>
      </c>
      <c r="AR213" t="s">
        <v>46</v>
      </c>
      <c r="AU213">
        <v>5.1087937020777403</v>
      </c>
      <c r="AV213">
        <v>52.069640051609198</v>
      </c>
    </row>
    <row r="214" spans="1:48" x14ac:dyDescent="0.45">
      <c r="A214">
        <v>2054</v>
      </c>
      <c r="B214" t="s">
        <v>929</v>
      </c>
      <c r="C214" t="s">
        <v>929</v>
      </c>
      <c r="D214" t="s">
        <v>196</v>
      </c>
      <c r="E214" t="s">
        <v>197</v>
      </c>
      <c r="F214">
        <v>1</v>
      </c>
      <c r="G214">
        <v>41</v>
      </c>
      <c r="H214">
        <v>10</v>
      </c>
      <c r="I214" s="10">
        <f>((G214*8)*(G214*8))/10000</f>
        <v>10.7584</v>
      </c>
      <c r="J214" s="10" t="s">
        <v>1744</v>
      </c>
      <c r="K214" s="10">
        <f>((25*0.4)+I214)+(0.4*G214)</f>
        <v>37.1584</v>
      </c>
      <c r="L214" s="10">
        <f>K214-I214</f>
        <v>26.4</v>
      </c>
      <c r="M214" t="s">
        <v>211</v>
      </c>
      <c r="N214" t="s">
        <v>44</v>
      </c>
      <c r="O214" t="s">
        <v>75</v>
      </c>
      <c r="P214" t="s">
        <v>75</v>
      </c>
      <c r="Q214" s="6" t="s">
        <v>53</v>
      </c>
      <c r="R214" t="s">
        <v>231</v>
      </c>
      <c r="V214">
        <v>135909.89600000199</v>
      </c>
      <c r="W214">
        <v>453527.05400000099</v>
      </c>
      <c r="X214" t="s">
        <v>930</v>
      </c>
      <c r="Y214" t="s">
        <v>49</v>
      </c>
      <c r="AA214" t="s">
        <v>46</v>
      </c>
      <c r="AB214" s="1">
        <v>44775.305783032403</v>
      </c>
      <c r="AC214" t="s">
        <v>50</v>
      </c>
      <c r="AD214" s="1">
        <v>44777.557113865703</v>
      </c>
      <c r="AE214" t="s">
        <v>51</v>
      </c>
      <c r="AF214" t="s">
        <v>235</v>
      </c>
      <c r="AG214" t="s">
        <v>46</v>
      </c>
      <c r="AH214" t="s">
        <v>46</v>
      </c>
      <c r="AI214" t="s">
        <v>46</v>
      </c>
      <c r="AJ214" t="s">
        <v>46</v>
      </c>
      <c r="AK214" t="s">
        <v>46</v>
      </c>
      <c r="AL214" t="s">
        <v>53</v>
      </c>
      <c r="AM214" t="s">
        <v>53</v>
      </c>
      <c r="AN214" t="s">
        <v>1786</v>
      </c>
      <c r="AP214" t="s">
        <v>53</v>
      </c>
      <c r="AR214" t="s">
        <v>46</v>
      </c>
      <c r="AU214">
        <v>5.1087801972998399</v>
      </c>
      <c r="AV214">
        <v>52.069700914083398</v>
      </c>
    </row>
    <row r="215" spans="1:48" x14ac:dyDescent="0.45">
      <c r="A215">
        <v>2055</v>
      </c>
      <c r="B215" t="s">
        <v>931</v>
      </c>
      <c r="C215" t="s">
        <v>931</v>
      </c>
      <c r="D215" t="s">
        <v>196</v>
      </c>
      <c r="E215" t="s">
        <v>197</v>
      </c>
      <c r="F215">
        <v>1</v>
      </c>
      <c r="G215">
        <v>41</v>
      </c>
      <c r="H215">
        <v>10</v>
      </c>
      <c r="I215" s="10">
        <f>((G215*8)*(G215*8))/10000</f>
        <v>10.7584</v>
      </c>
      <c r="J215" s="10" t="s">
        <v>1744</v>
      </c>
      <c r="K215" s="10">
        <f>((25*0.4)+I215)+(0.4*G215)</f>
        <v>37.1584</v>
      </c>
      <c r="L215" s="10">
        <f>K215-I215</f>
        <v>26.4</v>
      </c>
      <c r="M215" t="s">
        <v>211</v>
      </c>
      <c r="N215" t="s">
        <v>44</v>
      </c>
      <c r="O215" t="s">
        <v>75</v>
      </c>
      <c r="P215" t="s">
        <v>75</v>
      </c>
      <c r="Q215" s="6" t="s">
        <v>53</v>
      </c>
      <c r="R215" t="s">
        <v>458</v>
      </c>
      <c r="S215" t="s">
        <v>540</v>
      </c>
      <c r="T215" t="s">
        <v>546</v>
      </c>
      <c r="V215">
        <v>135908.5</v>
      </c>
      <c r="W215">
        <v>453533.50500000297</v>
      </c>
      <c r="X215" t="s">
        <v>932</v>
      </c>
      <c r="Y215" t="s">
        <v>49</v>
      </c>
      <c r="Z215" t="s">
        <v>922</v>
      </c>
      <c r="AA215" t="s">
        <v>46</v>
      </c>
      <c r="AB215" s="1">
        <v>44775.305783032403</v>
      </c>
      <c r="AC215" t="s">
        <v>50</v>
      </c>
      <c r="AD215" s="1">
        <v>44778.597706006898</v>
      </c>
      <c r="AE215" t="s">
        <v>51</v>
      </c>
      <c r="AF215" t="s">
        <v>207</v>
      </c>
      <c r="AG215" t="s">
        <v>46</v>
      </c>
      <c r="AH215" t="s">
        <v>46</v>
      </c>
      <c r="AI215" t="s">
        <v>46</v>
      </c>
      <c r="AJ215" t="s">
        <v>46</v>
      </c>
      <c r="AK215" t="s">
        <v>46</v>
      </c>
      <c r="AL215" t="s">
        <v>53</v>
      </c>
      <c r="AM215" t="s">
        <v>53</v>
      </c>
      <c r="AN215" t="s">
        <v>1786</v>
      </c>
      <c r="AP215" t="s">
        <v>53</v>
      </c>
      <c r="AR215" t="s">
        <v>46</v>
      </c>
      <c r="AU215">
        <v>5.1087594766686104</v>
      </c>
      <c r="AV215">
        <v>52.069758847365698</v>
      </c>
    </row>
    <row r="216" spans="1:48" x14ac:dyDescent="0.45">
      <c r="A216">
        <v>2056</v>
      </c>
      <c r="B216" t="s">
        <v>933</v>
      </c>
      <c r="C216" t="s">
        <v>933</v>
      </c>
      <c r="D216" t="s">
        <v>196</v>
      </c>
      <c r="E216" t="s">
        <v>197</v>
      </c>
      <c r="F216">
        <v>1</v>
      </c>
      <c r="G216">
        <v>42</v>
      </c>
      <c r="H216">
        <v>10</v>
      </c>
      <c r="I216" s="10">
        <f>((G216*8)*(G216*8))/10000</f>
        <v>11.2896</v>
      </c>
      <c r="J216" s="10" t="s">
        <v>1744</v>
      </c>
      <c r="K216" s="10">
        <f>((25*0.4)+I216)+(0.4*G216)</f>
        <v>38.089600000000004</v>
      </c>
      <c r="L216" s="10">
        <f>K216-I216</f>
        <v>26.800000000000004</v>
      </c>
      <c r="M216" t="s">
        <v>211</v>
      </c>
      <c r="N216" t="s">
        <v>44</v>
      </c>
      <c r="O216" t="s">
        <v>75</v>
      </c>
      <c r="P216" t="s">
        <v>75</v>
      </c>
      <c r="Q216" s="6" t="s">
        <v>53</v>
      </c>
      <c r="R216" t="s">
        <v>458</v>
      </c>
      <c r="S216" t="s">
        <v>540</v>
      </c>
      <c r="T216" t="s">
        <v>546</v>
      </c>
      <c r="V216">
        <v>135907.5</v>
      </c>
      <c r="W216">
        <v>453540.455000002</v>
      </c>
      <c r="X216" t="s">
        <v>934</v>
      </c>
      <c r="Y216" t="s">
        <v>49</v>
      </c>
      <c r="Z216" t="s">
        <v>922</v>
      </c>
      <c r="AA216" t="s">
        <v>46</v>
      </c>
      <c r="AB216" s="1">
        <v>44775.305783032403</v>
      </c>
      <c r="AC216" t="s">
        <v>50</v>
      </c>
      <c r="AD216" s="1">
        <v>44778.597367881899</v>
      </c>
      <c r="AE216" t="s">
        <v>51</v>
      </c>
      <c r="AF216" t="s">
        <v>207</v>
      </c>
      <c r="AG216" t="s">
        <v>46</v>
      </c>
      <c r="AH216" t="s">
        <v>46</v>
      </c>
      <c r="AI216" t="s">
        <v>46</v>
      </c>
      <c r="AJ216" t="s">
        <v>46</v>
      </c>
      <c r="AK216" t="s">
        <v>46</v>
      </c>
      <c r="AL216" t="s">
        <v>53</v>
      </c>
      <c r="AM216" t="s">
        <v>53</v>
      </c>
      <c r="AN216" t="s">
        <v>1786</v>
      </c>
      <c r="AP216" t="s">
        <v>53</v>
      </c>
      <c r="AR216" t="s">
        <v>46</v>
      </c>
      <c r="AU216">
        <v>5.1087445035684702</v>
      </c>
      <c r="AV216">
        <v>52.069821279283602</v>
      </c>
    </row>
    <row r="217" spans="1:48" x14ac:dyDescent="0.45">
      <c r="A217">
        <v>2057</v>
      </c>
      <c r="B217" t="s">
        <v>935</v>
      </c>
      <c r="C217" t="s">
        <v>935</v>
      </c>
      <c r="D217" t="s">
        <v>196</v>
      </c>
      <c r="E217" t="s">
        <v>197</v>
      </c>
      <c r="G217">
        <v>42</v>
      </c>
      <c r="H217">
        <v>10</v>
      </c>
      <c r="I217" s="10">
        <f>((G217*8)*(G217*8))/10000</f>
        <v>11.2896</v>
      </c>
      <c r="J217" s="10"/>
      <c r="M217" t="s">
        <v>211</v>
      </c>
      <c r="N217" t="s">
        <v>44</v>
      </c>
      <c r="O217" t="s">
        <v>68</v>
      </c>
      <c r="P217" t="s">
        <v>75</v>
      </c>
      <c r="Q217" t="s">
        <v>53</v>
      </c>
      <c r="R217" t="s">
        <v>231</v>
      </c>
      <c r="V217">
        <v>135906.5</v>
      </c>
      <c r="W217">
        <v>453547.03000000102</v>
      </c>
      <c r="X217" t="s">
        <v>936</v>
      </c>
      <c r="Y217" t="s">
        <v>71</v>
      </c>
      <c r="AA217" t="s">
        <v>46</v>
      </c>
      <c r="AB217" s="1">
        <v>44775.305783032403</v>
      </c>
      <c r="AC217" t="s">
        <v>50</v>
      </c>
      <c r="AD217" s="1">
        <v>44777.487888101903</v>
      </c>
      <c r="AE217" t="s">
        <v>51</v>
      </c>
      <c r="AF217" t="s">
        <v>207</v>
      </c>
      <c r="AG217" t="s">
        <v>46</v>
      </c>
      <c r="AH217" t="s">
        <v>53</v>
      </c>
      <c r="AI217" t="s">
        <v>46</v>
      </c>
      <c r="AJ217" t="s">
        <v>46</v>
      </c>
      <c r="AK217" t="s">
        <v>46</v>
      </c>
      <c r="AL217" t="s">
        <v>53</v>
      </c>
      <c r="AM217" t="s">
        <v>53</v>
      </c>
      <c r="AP217" t="s">
        <v>53</v>
      </c>
      <c r="AR217" t="s">
        <v>46</v>
      </c>
      <c r="AU217">
        <v>5.10872955139331</v>
      </c>
      <c r="AV217">
        <v>52.0698803407114</v>
      </c>
    </row>
    <row r="218" spans="1:48" x14ac:dyDescent="0.45">
      <c r="A218">
        <v>2058</v>
      </c>
      <c r="B218" t="s">
        <v>937</v>
      </c>
      <c r="C218" t="s">
        <v>937</v>
      </c>
      <c r="D218" t="s">
        <v>196</v>
      </c>
      <c r="E218" t="s">
        <v>197</v>
      </c>
      <c r="G218">
        <v>41</v>
      </c>
      <c r="H218">
        <v>10</v>
      </c>
      <c r="I218" s="10">
        <f>((G218*8)*(G218*8))/10000</f>
        <v>10.7584</v>
      </c>
      <c r="J218" s="10"/>
      <c r="M218" t="s">
        <v>211</v>
      </c>
      <c r="N218" t="s">
        <v>44</v>
      </c>
      <c r="O218" t="s">
        <v>68</v>
      </c>
      <c r="P218" t="s">
        <v>68</v>
      </c>
      <c r="Q218" t="s">
        <v>53</v>
      </c>
      <c r="R218" t="s">
        <v>231</v>
      </c>
      <c r="V218">
        <v>135905.625</v>
      </c>
      <c r="W218">
        <v>453555.00500000297</v>
      </c>
      <c r="X218" t="s">
        <v>938</v>
      </c>
      <c r="Y218" t="s">
        <v>71</v>
      </c>
      <c r="AA218" t="s">
        <v>46</v>
      </c>
      <c r="AB218" s="1">
        <v>44775.305783032403</v>
      </c>
      <c r="AC218" t="s">
        <v>50</v>
      </c>
      <c r="AD218" s="1">
        <v>44777.4901298611</v>
      </c>
      <c r="AE218" t="s">
        <v>51</v>
      </c>
      <c r="AF218" t="s">
        <v>207</v>
      </c>
      <c r="AG218" t="s">
        <v>46</v>
      </c>
      <c r="AH218" t="s">
        <v>53</v>
      </c>
      <c r="AI218" t="s">
        <v>46</v>
      </c>
      <c r="AJ218" t="s">
        <v>46</v>
      </c>
      <c r="AK218" t="s">
        <v>46</v>
      </c>
      <c r="AL218" t="s">
        <v>53</v>
      </c>
      <c r="AM218" t="s">
        <v>53</v>
      </c>
      <c r="AP218" t="s">
        <v>53</v>
      </c>
      <c r="AR218" t="s">
        <v>46</v>
      </c>
      <c r="AU218">
        <v>5.1087163439723202</v>
      </c>
      <c r="AV218">
        <v>52.069951989597499</v>
      </c>
    </row>
    <row r="219" spans="1:48" x14ac:dyDescent="0.45">
      <c r="A219">
        <v>2059</v>
      </c>
      <c r="B219" t="s">
        <v>939</v>
      </c>
      <c r="C219" t="s">
        <v>939</v>
      </c>
      <c r="D219" t="s">
        <v>196</v>
      </c>
      <c r="E219" t="s">
        <v>197</v>
      </c>
      <c r="G219">
        <v>35</v>
      </c>
      <c r="H219">
        <v>8</v>
      </c>
      <c r="I219" s="10">
        <f>((G219*8)*(G219*8))/10000</f>
        <v>7.84</v>
      </c>
      <c r="J219" s="10"/>
      <c r="M219" t="s">
        <v>211</v>
      </c>
      <c r="N219" t="s">
        <v>44</v>
      </c>
      <c r="O219" t="s">
        <v>68</v>
      </c>
      <c r="P219" t="s">
        <v>75</v>
      </c>
      <c r="Q219" t="s">
        <v>53</v>
      </c>
      <c r="R219" t="s">
        <v>231</v>
      </c>
      <c r="V219">
        <v>135904.321000002</v>
      </c>
      <c r="W219">
        <v>453562.59900000301</v>
      </c>
      <c r="X219" t="s">
        <v>940</v>
      </c>
      <c r="Y219" t="s">
        <v>49</v>
      </c>
      <c r="AA219" t="s">
        <v>46</v>
      </c>
      <c r="AB219" s="1">
        <v>44775.305783032403</v>
      </c>
      <c r="AC219" t="s">
        <v>50</v>
      </c>
      <c r="AD219" s="1">
        <v>44777.537512511597</v>
      </c>
      <c r="AE219" t="s">
        <v>51</v>
      </c>
      <c r="AF219" t="s">
        <v>207</v>
      </c>
      <c r="AG219" t="s">
        <v>46</v>
      </c>
      <c r="AH219" t="s">
        <v>53</v>
      </c>
      <c r="AI219" t="s">
        <v>46</v>
      </c>
      <c r="AJ219" t="s">
        <v>46</v>
      </c>
      <c r="AK219" t="s">
        <v>46</v>
      </c>
      <c r="AL219" t="s">
        <v>53</v>
      </c>
      <c r="AM219" t="s">
        <v>46</v>
      </c>
      <c r="AP219" t="s">
        <v>53</v>
      </c>
      <c r="AR219" t="s">
        <v>46</v>
      </c>
      <c r="AU219">
        <v>5.1086969010112897</v>
      </c>
      <c r="AV219">
        <v>52.070020199282602</v>
      </c>
    </row>
    <row r="220" spans="1:48" x14ac:dyDescent="0.45">
      <c r="A220">
        <v>2060</v>
      </c>
      <c r="B220" t="s">
        <v>941</v>
      </c>
      <c r="C220" t="s">
        <v>941</v>
      </c>
      <c r="D220" t="s">
        <v>196</v>
      </c>
      <c r="E220" t="s">
        <v>197</v>
      </c>
      <c r="F220">
        <v>1</v>
      </c>
      <c r="G220">
        <v>40</v>
      </c>
      <c r="H220">
        <v>8</v>
      </c>
      <c r="I220" s="10">
        <f>((G220*8)*(G220*8))/10000</f>
        <v>10.24</v>
      </c>
      <c r="J220" s="10" t="s">
        <v>1744</v>
      </c>
      <c r="K220" s="10">
        <f>((25*0.4)+I220)+(0.4*G220)</f>
        <v>36.24</v>
      </c>
      <c r="L220" s="10">
        <f>K220-I220</f>
        <v>26</v>
      </c>
      <c r="M220" t="s">
        <v>211</v>
      </c>
      <c r="N220" t="s">
        <v>44</v>
      </c>
      <c r="O220" t="s">
        <v>75</v>
      </c>
      <c r="P220" t="s">
        <v>75</v>
      </c>
      <c r="Q220" s="6" t="s">
        <v>53</v>
      </c>
      <c r="R220" t="s">
        <v>540</v>
      </c>
      <c r="S220" t="s">
        <v>543</v>
      </c>
      <c r="V220">
        <v>135902.286000002</v>
      </c>
      <c r="W220">
        <v>453574.55900000001</v>
      </c>
      <c r="X220" t="s">
        <v>942</v>
      </c>
      <c r="Y220" t="s">
        <v>49</v>
      </c>
      <c r="Z220" t="s">
        <v>922</v>
      </c>
      <c r="AA220" t="s">
        <v>46</v>
      </c>
      <c r="AB220" s="1">
        <v>44775.305783032403</v>
      </c>
      <c r="AC220" t="s">
        <v>50</v>
      </c>
      <c r="AD220" s="1">
        <v>44777.550574062501</v>
      </c>
      <c r="AE220" t="s">
        <v>51</v>
      </c>
      <c r="AF220" t="s">
        <v>207</v>
      </c>
      <c r="AG220" t="s">
        <v>46</v>
      </c>
      <c r="AH220" t="s">
        <v>46</v>
      </c>
      <c r="AI220" t="s">
        <v>46</v>
      </c>
      <c r="AJ220" t="s">
        <v>46</v>
      </c>
      <c r="AK220" t="s">
        <v>46</v>
      </c>
      <c r="AL220" t="s">
        <v>53</v>
      </c>
      <c r="AM220" t="s">
        <v>46</v>
      </c>
      <c r="AN220" t="s">
        <v>1786</v>
      </c>
      <c r="AP220" t="s">
        <v>53</v>
      </c>
      <c r="AR220" t="s">
        <v>46</v>
      </c>
      <c r="AU220">
        <v>5.1086665524493498</v>
      </c>
      <c r="AV220">
        <v>52.070127625233098</v>
      </c>
    </row>
    <row r="221" spans="1:48" x14ac:dyDescent="0.45">
      <c r="A221">
        <v>2061</v>
      </c>
      <c r="B221" t="s">
        <v>943</v>
      </c>
      <c r="C221" t="s">
        <v>943</v>
      </c>
      <c r="D221" t="s">
        <v>196</v>
      </c>
      <c r="E221" t="s">
        <v>197</v>
      </c>
      <c r="F221">
        <v>1</v>
      </c>
      <c r="G221">
        <v>41</v>
      </c>
      <c r="H221">
        <v>8</v>
      </c>
      <c r="I221" s="10">
        <f>((G221*8)*(G221*8))/10000</f>
        <v>10.7584</v>
      </c>
      <c r="J221" s="10" t="s">
        <v>1744</v>
      </c>
      <c r="K221" s="10">
        <f>((25*0.4)+I221)+(0.4*G221)</f>
        <v>37.1584</v>
      </c>
      <c r="L221" s="10">
        <f>K221-I221</f>
        <v>26.4</v>
      </c>
      <c r="M221" t="s">
        <v>211</v>
      </c>
      <c r="N221" t="s">
        <v>44</v>
      </c>
      <c r="O221" t="s">
        <v>75</v>
      </c>
      <c r="P221" t="s">
        <v>75</v>
      </c>
      <c r="Q221" s="6" t="s">
        <v>53</v>
      </c>
      <c r="V221">
        <v>135898.10800000301</v>
      </c>
      <c r="W221">
        <v>453604.45100000099</v>
      </c>
      <c r="X221" t="s">
        <v>944</v>
      </c>
      <c r="Y221" t="s">
        <v>49</v>
      </c>
      <c r="Z221" t="s">
        <v>922</v>
      </c>
      <c r="AA221" t="s">
        <v>46</v>
      </c>
      <c r="AB221" s="1">
        <v>44775.305783032403</v>
      </c>
      <c r="AC221" t="s">
        <v>50</v>
      </c>
      <c r="AD221" s="1">
        <v>44777.477338275501</v>
      </c>
      <c r="AE221" t="s">
        <v>51</v>
      </c>
      <c r="AF221" t="s">
        <v>235</v>
      </c>
      <c r="AG221" t="s">
        <v>46</v>
      </c>
      <c r="AH221" t="s">
        <v>46</v>
      </c>
      <c r="AI221" t="s">
        <v>46</v>
      </c>
      <c r="AJ221" t="s">
        <v>46</v>
      </c>
      <c r="AK221" t="s">
        <v>46</v>
      </c>
      <c r="AL221" t="s">
        <v>46</v>
      </c>
      <c r="AM221" s="8" t="s">
        <v>53</v>
      </c>
      <c r="AN221" t="s">
        <v>1786</v>
      </c>
      <c r="AP221" t="s">
        <v>53</v>
      </c>
      <c r="AR221" t="s">
        <v>46</v>
      </c>
      <c r="AU221">
        <v>5.1086039456757097</v>
      </c>
      <c r="AV221">
        <v>52.070396149516199</v>
      </c>
    </row>
    <row r="222" spans="1:48" x14ac:dyDescent="0.45">
      <c r="A222">
        <v>2062</v>
      </c>
      <c r="B222" t="s">
        <v>945</v>
      </c>
      <c r="C222" t="s">
        <v>945</v>
      </c>
      <c r="D222" t="s">
        <v>196</v>
      </c>
      <c r="E222" t="s">
        <v>197</v>
      </c>
      <c r="F222">
        <v>1</v>
      </c>
      <c r="G222">
        <v>45</v>
      </c>
      <c r="H222">
        <v>10</v>
      </c>
      <c r="I222" s="10">
        <f>((G222*8)*(G222*8))/10000</f>
        <v>12.96</v>
      </c>
      <c r="J222" s="10" t="s">
        <v>1744</v>
      </c>
      <c r="K222" s="10">
        <f>((25*0.4)+I222)+(0.4*G222)</f>
        <v>40.96</v>
      </c>
      <c r="L222" s="10">
        <f>K222-I222</f>
        <v>28</v>
      </c>
      <c r="M222" t="s">
        <v>211</v>
      </c>
      <c r="N222" t="s">
        <v>44</v>
      </c>
      <c r="O222" t="s">
        <v>75</v>
      </c>
      <c r="P222" t="s">
        <v>68</v>
      </c>
      <c r="Q222" s="6" t="s">
        <v>53</v>
      </c>
      <c r="R222" t="s">
        <v>540</v>
      </c>
      <c r="S222" t="s">
        <v>385</v>
      </c>
      <c r="V222">
        <v>135895.73600000099</v>
      </c>
      <c r="W222">
        <v>453612.71900000097</v>
      </c>
      <c r="X222" t="s">
        <v>946</v>
      </c>
      <c r="Y222" t="s">
        <v>49</v>
      </c>
      <c r="Z222" t="s">
        <v>922</v>
      </c>
      <c r="AA222" t="s">
        <v>46</v>
      </c>
      <c r="AB222" s="1">
        <v>44775.305783032403</v>
      </c>
      <c r="AC222" t="s">
        <v>50</v>
      </c>
      <c r="AD222" s="1">
        <v>44777.554151736098</v>
      </c>
      <c r="AE222" t="s">
        <v>51</v>
      </c>
      <c r="AF222" t="s">
        <v>235</v>
      </c>
      <c r="AG222" t="s">
        <v>46</v>
      </c>
      <c r="AH222" t="s">
        <v>46</v>
      </c>
      <c r="AI222" t="s">
        <v>46</v>
      </c>
      <c r="AJ222" t="s">
        <v>46</v>
      </c>
      <c r="AK222" t="s">
        <v>46</v>
      </c>
      <c r="AL222" t="s">
        <v>53</v>
      </c>
      <c r="AM222" t="s">
        <v>53</v>
      </c>
      <c r="AN222" t="s">
        <v>1784</v>
      </c>
      <c r="AP222" t="s">
        <v>53</v>
      </c>
      <c r="AR222" t="s">
        <v>46</v>
      </c>
      <c r="AU222">
        <v>5.1085688881133304</v>
      </c>
      <c r="AV222">
        <v>52.070470380247002</v>
      </c>
    </row>
    <row r="223" spans="1:48" x14ac:dyDescent="0.45">
      <c r="A223">
        <v>2063</v>
      </c>
      <c r="B223" t="s">
        <v>947</v>
      </c>
      <c r="C223" t="s">
        <v>947</v>
      </c>
      <c r="D223" t="s">
        <v>196</v>
      </c>
      <c r="E223" t="s">
        <v>197</v>
      </c>
      <c r="F223">
        <v>1</v>
      </c>
      <c r="G223">
        <v>46</v>
      </c>
      <c r="H223">
        <v>10</v>
      </c>
      <c r="I223" s="10">
        <f>((G223*8)*(G223*8))/10000</f>
        <v>13.542400000000001</v>
      </c>
      <c r="J223" s="10" t="s">
        <v>1744</v>
      </c>
      <c r="K223" s="10">
        <f>((25*0.4)+I223)+(0.4*G223)</f>
        <v>41.942400000000006</v>
      </c>
      <c r="L223" s="10">
        <f>K223-I223</f>
        <v>28.400000000000006</v>
      </c>
      <c r="M223" t="s">
        <v>211</v>
      </c>
      <c r="N223" t="s">
        <v>44</v>
      </c>
      <c r="O223" t="s">
        <v>75</v>
      </c>
      <c r="P223" t="s">
        <v>68</v>
      </c>
      <c r="Q223" s="6" t="s">
        <v>53</v>
      </c>
      <c r="R223" t="s">
        <v>540</v>
      </c>
      <c r="S223" t="s">
        <v>385</v>
      </c>
      <c r="V223">
        <v>135894.04399999999</v>
      </c>
      <c r="W223">
        <v>453625.10900000099</v>
      </c>
      <c r="X223" t="s">
        <v>948</v>
      </c>
      <c r="Y223" t="s">
        <v>49</v>
      </c>
      <c r="Z223" t="s">
        <v>922</v>
      </c>
      <c r="AA223" t="s">
        <v>46</v>
      </c>
      <c r="AB223" s="1">
        <v>44775.305783032403</v>
      </c>
      <c r="AC223" t="s">
        <v>50</v>
      </c>
      <c r="AD223" s="1">
        <v>44777.553842395799</v>
      </c>
      <c r="AE223" t="s">
        <v>51</v>
      </c>
      <c r="AF223" t="s">
        <v>235</v>
      </c>
      <c r="AG223" t="s">
        <v>46</v>
      </c>
      <c r="AH223" t="s">
        <v>46</v>
      </c>
      <c r="AI223" t="s">
        <v>46</v>
      </c>
      <c r="AJ223" t="s">
        <v>46</v>
      </c>
      <c r="AK223" t="s">
        <v>46</v>
      </c>
      <c r="AL223" t="s">
        <v>53</v>
      </c>
      <c r="AM223" t="s">
        <v>53</v>
      </c>
      <c r="AN223" t="s">
        <v>1783</v>
      </c>
      <c r="AP223" t="s">
        <v>53</v>
      </c>
      <c r="AR223" t="s">
        <v>46</v>
      </c>
      <c r="AU223">
        <v>5.1085435174649598</v>
      </c>
      <c r="AV223">
        <v>52.070581682808402</v>
      </c>
    </row>
    <row r="224" spans="1:48" x14ac:dyDescent="0.45">
      <c r="A224">
        <v>2064</v>
      </c>
      <c r="B224" t="s">
        <v>949</v>
      </c>
      <c r="C224" t="s">
        <v>949</v>
      </c>
      <c r="D224" t="s">
        <v>196</v>
      </c>
      <c r="E224" t="s">
        <v>197</v>
      </c>
      <c r="F224">
        <v>1</v>
      </c>
      <c r="G224">
        <v>46</v>
      </c>
      <c r="H224">
        <v>10</v>
      </c>
      <c r="I224" s="10">
        <f>((G224*8)*(G224*8))/10000</f>
        <v>13.542400000000001</v>
      </c>
      <c r="J224" s="10" t="s">
        <v>1744</v>
      </c>
      <c r="K224" s="10">
        <f>((25*0.4)+I224)+(0.4*G224)</f>
        <v>41.942400000000006</v>
      </c>
      <c r="L224" s="10">
        <f>K224-I224</f>
        <v>28.400000000000006</v>
      </c>
      <c r="M224" t="s">
        <v>211</v>
      </c>
      <c r="N224" t="s">
        <v>44</v>
      </c>
      <c r="O224" t="s">
        <v>75</v>
      </c>
      <c r="P224" t="s">
        <v>75</v>
      </c>
      <c r="Q224" s="6" t="s">
        <v>53</v>
      </c>
      <c r="R224" t="s">
        <v>458</v>
      </c>
      <c r="V224">
        <v>135892.494000003</v>
      </c>
      <c r="W224">
        <v>453634.03400000202</v>
      </c>
      <c r="X224" t="s">
        <v>950</v>
      </c>
      <c r="Y224" t="s">
        <v>49</v>
      </c>
      <c r="Z224" t="s">
        <v>206</v>
      </c>
      <c r="AA224" t="s">
        <v>46</v>
      </c>
      <c r="AB224" s="1">
        <v>44775.305783032403</v>
      </c>
      <c r="AC224" t="s">
        <v>50</v>
      </c>
      <c r="AD224" s="1">
        <v>44778.231800891197</v>
      </c>
      <c r="AE224" t="s">
        <v>51</v>
      </c>
      <c r="AF224" t="s">
        <v>235</v>
      </c>
      <c r="AG224" t="s">
        <v>46</v>
      </c>
      <c r="AH224" t="s">
        <v>46</v>
      </c>
      <c r="AI224" t="s">
        <v>46</v>
      </c>
      <c r="AJ224" t="s">
        <v>46</v>
      </c>
      <c r="AK224" t="s">
        <v>46</v>
      </c>
      <c r="AL224" t="s">
        <v>46</v>
      </c>
      <c r="AM224" t="s">
        <v>53</v>
      </c>
      <c r="AN224" t="s">
        <v>1786</v>
      </c>
      <c r="AP224" t="s">
        <v>53</v>
      </c>
      <c r="AR224" t="s">
        <v>46</v>
      </c>
      <c r="AU224">
        <v>5.1085204116217504</v>
      </c>
      <c r="AV224">
        <v>52.070661846957599</v>
      </c>
    </row>
    <row r="225" spans="1:48" x14ac:dyDescent="0.45">
      <c r="A225">
        <v>2065</v>
      </c>
      <c r="B225" t="s">
        <v>951</v>
      </c>
      <c r="C225" t="s">
        <v>951</v>
      </c>
      <c r="D225" t="s">
        <v>892</v>
      </c>
      <c r="E225" t="s">
        <v>201</v>
      </c>
      <c r="F225">
        <v>1</v>
      </c>
      <c r="G225">
        <v>27</v>
      </c>
      <c r="H225">
        <v>10</v>
      </c>
      <c r="I225" s="10">
        <f>((G225*8)*(G225*8))/10000</f>
        <v>4.6656000000000004</v>
      </c>
      <c r="J225" s="10" t="s">
        <v>1744</v>
      </c>
      <c r="K225" s="10">
        <f>((25*0.4)+I225)+(0.2*G225)</f>
        <v>20.065600000000003</v>
      </c>
      <c r="L225" s="10">
        <f>K225-I225</f>
        <v>15.400000000000002</v>
      </c>
      <c r="M225" t="s">
        <v>202</v>
      </c>
      <c r="N225" t="s">
        <v>44</v>
      </c>
      <c r="O225" t="s">
        <v>45</v>
      </c>
      <c r="P225" t="s">
        <v>75</v>
      </c>
      <c r="Q225" s="6" t="s">
        <v>53</v>
      </c>
      <c r="R225" t="s">
        <v>204</v>
      </c>
      <c r="S225" t="s">
        <v>385</v>
      </c>
      <c r="V225">
        <v>135915.79399999999</v>
      </c>
      <c r="W225">
        <v>453562.89200000098</v>
      </c>
      <c r="X225" t="s">
        <v>952</v>
      </c>
      <c r="Y225" t="s">
        <v>49</v>
      </c>
      <c r="Z225" t="s">
        <v>206</v>
      </c>
      <c r="AA225" t="s">
        <v>46</v>
      </c>
      <c r="AB225" s="1">
        <v>44775.305783032403</v>
      </c>
      <c r="AC225" t="s">
        <v>50</v>
      </c>
      <c r="AD225" s="1">
        <v>44778.2107553241</v>
      </c>
      <c r="AE225" t="s">
        <v>51</v>
      </c>
      <c r="AF225" t="s">
        <v>207</v>
      </c>
      <c r="AG225" t="s">
        <v>46</v>
      </c>
      <c r="AH225" t="s">
        <v>46</v>
      </c>
      <c r="AI225" t="s">
        <v>46</v>
      </c>
      <c r="AJ225" t="s">
        <v>46</v>
      </c>
      <c r="AK225" t="s">
        <v>46</v>
      </c>
      <c r="AL225" t="s">
        <v>46</v>
      </c>
      <c r="AM225" t="s">
        <v>53</v>
      </c>
      <c r="AN225" t="s">
        <v>1786</v>
      </c>
      <c r="AP225" t="s">
        <v>53</v>
      </c>
      <c r="AR225" t="s">
        <v>46</v>
      </c>
      <c r="AU225">
        <v>5.1088642139851697</v>
      </c>
      <c r="AV225">
        <v>52.070023228004601</v>
      </c>
    </row>
    <row r="226" spans="1:48" x14ac:dyDescent="0.45">
      <c r="A226">
        <v>2066</v>
      </c>
      <c r="B226" t="s">
        <v>953</v>
      </c>
      <c r="C226" t="s">
        <v>953</v>
      </c>
      <c r="D226" t="s">
        <v>892</v>
      </c>
      <c r="E226" t="s">
        <v>201</v>
      </c>
      <c r="F226">
        <v>1</v>
      </c>
      <c r="G226">
        <v>38</v>
      </c>
      <c r="H226">
        <v>14</v>
      </c>
      <c r="I226" s="10">
        <f>((G226*8)*(G226*8))/10000</f>
        <v>9.2416</v>
      </c>
      <c r="J226" s="10" t="s">
        <v>1744</v>
      </c>
      <c r="K226" s="10">
        <f>((25*0.4)+I226)+(0.3*G226)</f>
        <v>30.641599999999997</v>
      </c>
      <c r="L226" s="10">
        <f>K226-I226</f>
        <v>21.4</v>
      </c>
      <c r="M226" t="s">
        <v>202</v>
      </c>
      <c r="N226" t="s">
        <v>44</v>
      </c>
      <c r="O226" t="s">
        <v>45</v>
      </c>
      <c r="P226" t="s">
        <v>75</v>
      </c>
      <c r="Q226" s="6" t="s">
        <v>53</v>
      </c>
      <c r="R226" t="s">
        <v>204</v>
      </c>
      <c r="S226" t="s">
        <v>385</v>
      </c>
      <c r="V226">
        <v>135918.658</v>
      </c>
      <c r="W226">
        <v>453569.08600000298</v>
      </c>
      <c r="X226" t="s">
        <v>954</v>
      </c>
      <c r="Y226" t="s">
        <v>49</v>
      </c>
      <c r="Z226" t="s">
        <v>955</v>
      </c>
      <c r="AA226" t="s">
        <v>46</v>
      </c>
      <c r="AB226" s="1">
        <v>44775.305783032403</v>
      </c>
      <c r="AC226" t="s">
        <v>50</v>
      </c>
      <c r="AD226" s="1">
        <v>44778.2107553241</v>
      </c>
      <c r="AE226" t="s">
        <v>51</v>
      </c>
      <c r="AF226" t="s">
        <v>207</v>
      </c>
      <c r="AG226" t="s">
        <v>46</v>
      </c>
      <c r="AH226" t="s">
        <v>46</v>
      </c>
      <c r="AI226" t="s">
        <v>46</v>
      </c>
      <c r="AJ226" t="s">
        <v>46</v>
      </c>
      <c r="AK226" t="s">
        <v>46</v>
      </c>
      <c r="AL226" t="s">
        <v>46</v>
      </c>
      <c r="AM226" t="s">
        <v>53</v>
      </c>
      <c r="AN226" t="s">
        <v>1786</v>
      </c>
      <c r="AP226" t="s">
        <v>53</v>
      </c>
      <c r="AR226" t="s">
        <v>46</v>
      </c>
      <c r="AU226">
        <v>5.1089056382401701</v>
      </c>
      <c r="AV226">
        <v>52.070078998099902</v>
      </c>
    </row>
    <row r="227" spans="1:48" x14ac:dyDescent="0.45">
      <c r="A227">
        <v>2067</v>
      </c>
      <c r="B227" t="s">
        <v>956</v>
      </c>
      <c r="C227" t="s">
        <v>956</v>
      </c>
      <c r="D227" t="s">
        <v>892</v>
      </c>
      <c r="E227" t="s">
        <v>201</v>
      </c>
      <c r="F227">
        <v>1</v>
      </c>
      <c r="G227">
        <v>30</v>
      </c>
      <c r="H227">
        <v>12</v>
      </c>
      <c r="I227" s="10">
        <f>((G227*8)*(G227*8))/10000</f>
        <v>5.76</v>
      </c>
      <c r="J227" s="10" t="s">
        <v>1744</v>
      </c>
      <c r="K227" s="10">
        <f>((25*0.4)+I227)+(0.3*G227)</f>
        <v>24.759999999999998</v>
      </c>
      <c r="L227" s="10">
        <f>K227-I227</f>
        <v>19</v>
      </c>
      <c r="M227" t="s">
        <v>202</v>
      </c>
      <c r="N227" t="s">
        <v>44</v>
      </c>
      <c r="O227" t="s">
        <v>45</v>
      </c>
      <c r="P227" t="s">
        <v>75</v>
      </c>
      <c r="Q227" s="6" t="s">
        <v>53</v>
      </c>
      <c r="R227" t="s">
        <v>204</v>
      </c>
      <c r="S227" t="s">
        <v>385</v>
      </c>
      <c r="V227">
        <v>135927.30600000199</v>
      </c>
      <c r="W227">
        <v>453564.96600000199</v>
      </c>
      <c r="X227" t="s">
        <v>957</v>
      </c>
      <c r="Y227" t="s">
        <v>49</v>
      </c>
      <c r="Z227" t="s">
        <v>955</v>
      </c>
      <c r="AA227" t="s">
        <v>46</v>
      </c>
      <c r="AB227" s="1">
        <v>44775.305783032403</v>
      </c>
      <c r="AC227" t="s">
        <v>50</v>
      </c>
      <c r="AD227" s="1">
        <v>44778.2107553241</v>
      </c>
      <c r="AE227" t="s">
        <v>51</v>
      </c>
      <c r="AF227" t="s">
        <v>207</v>
      </c>
      <c r="AG227" t="s">
        <v>46</v>
      </c>
      <c r="AH227" t="s">
        <v>46</v>
      </c>
      <c r="AI227" t="s">
        <v>46</v>
      </c>
      <c r="AJ227" t="s">
        <v>46</v>
      </c>
      <c r="AK227" t="s">
        <v>46</v>
      </c>
      <c r="AL227" t="s">
        <v>46</v>
      </c>
      <c r="AM227" t="s">
        <v>53</v>
      </c>
      <c r="AN227" t="s">
        <v>1786</v>
      </c>
      <c r="AP227" t="s">
        <v>53</v>
      </c>
      <c r="AR227" t="s">
        <v>46</v>
      </c>
      <c r="AU227">
        <v>5.1090319963112201</v>
      </c>
      <c r="AV227">
        <v>52.070042265400502</v>
      </c>
    </row>
    <row r="228" spans="1:48" x14ac:dyDescent="0.45">
      <c r="A228">
        <v>2068</v>
      </c>
      <c r="B228" t="s">
        <v>958</v>
      </c>
      <c r="C228" t="s">
        <v>958</v>
      </c>
      <c r="D228" t="s">
        <v>892</v>
      </c>
      <c r="E228" t="s">
        <v>201</v>
      </c>
      <c r="F228">
        <v>1</v>
      </c>
      <c r="G228">
        <v>38</v>
      </c>
      <c r="H228">
        <v>14</v>
      </c>
      <c r="I228" s="10">
        <f>((G228*8)*(G228*8))/10000</f>
        <v>9.2416</v>
      </c>
      <c r="J228" s="10" t="s">
        <v>1744</v>
      </c>
      <c r="K228" s="10">
        <f>((25*0.4)+I228)+(0.3*G228)</f>
        <v>30.641599999999997</v>
      </c>
      <c r="L228" s="10">
        <f>K228-I228</f>
        <v>21.4</v>
      </c>
      <c r="M228" t="s">
        <v>202</v>
      </c>
      <c r="N228" t="s">
        <v>44</v>
      </c>
      <c r="O228" t="s">
        <v>45</v>
      </c>
      <c r="P228" t="s">
        <v>75</v>
      </c>
      <c r="Q228" s="6" t="s">
        <v>53</v>
      </c>
      <c r="R228" t="s">
        <v>204</v>
      </c>
      <c r="S228" t="s">
        <v>385</v>
      </c>
      <c r="V228">
        <v>135936.60900000099</v>
      </c>
      <c r="W228">
        <v>453571.728</v>
      </c>
      <c r="X228" t="s">
        <v>959</v>
      </c>
      <c r="Y228" t="s">
        <v>49</v>
      </c>
      <c r="Z228" t="s">
        <v>955</v>
      </c>
      <c r="AA228" t="s">
        <v>46</v>
      </c>
      <c r="AB228" s="1">
        <v>44775.305783032403</v>
      </c>
      <c r="AC228" t="s">
        <v>50</v>
      </c>
      <c r="AD228" s="1">
        <v>44778.2107553241</v>
      </c>
      <c r="AE228" t="s">
        <v>51</v>
      </c>
      <c r="AF228" t="s">
        <v>207</v>
      </c>
      <c r="AG228" t="s">
        <v>46</v>
      </c>
      <c r="AH228" t="s">
        <v>46</v>
      </c>
      <c r="AI228" t="s">
        <v>46</v>
      </c>
      <c r="AJ228" t="s">
        <v>46</v>
      </c>
      <c r="AK228" t="s">
        <v>46</v>
      </c>
      <c r="AL228" t="s">
        <v>46</v>
      </c>
      <c r="AM228" t="s">
        <v>53</v>
      </c>
      <c r="AN228" t="s">
        <v>1786</v>
      </c>
      <c r="AP228" t="s">
        <v>53</v>
      </c>
      <c r="AR228" t="s">
        <v>46</v>
      </c>
      <c r="AU228">
        <v>5.1091672996200899</v>
      </c>
      <c r="AV228">
        <v>52.070103362156402</v>
      </c>
    </row>
    <row r="229" spans="1:48" x14ac:dyDescent="0.45">
      <c r="A229">
        <v>2069</v>
      </c>
      <c r="B229" t="s">
        <v>960</v>
      </c>
      <c r="C229" t="s">
        <v>960</v>
      </c>
      <c r="D229" t="s">
        <v>892</v>
      </c>
      <c r="E229" t="s">
        <v>201</v>
      </c>
      <c r="F229">
        <v>1</v>
      </c>
      <c r="G229">
        <v>32</v>
      </c>
      <c r="H229">
        <v>14</v>
      </c>
      <c r="I229" s="10">
        <f>((G229*8)*(G229*8))/10000</f>
        <v>6.5536000000000003</v>
      </c>
      <c r="J229" s="10" t="s">
        <v>1744</v>
      </c>
      <c r="K229" s="10">
        <f>((25*0.4)+I229)+(0.3*G229)</f>
        <v>26.153599999999997</v>
      </c>
      <c r="L229" s="10">
        <f>K229-I229</f>
        <v>19.599999999999998</v>
      </c>
      <c r="M229" t="s">
        <v>202</v>
      </c>
      <c r="N229" t="s">
        <v>44</v>
      </c>
      <c r="O229" t="s">
        <v>45</v>
      </c>
      <c r="P229" t="s">
        <v>75</v>
      </c>
      <c r="Q229" s="6" t="s">
        <v>53</v>
      </c>
      <c r="R229" t="s">
        <v>204</v>
      </c>
      <c r="S229" t="s">
        <v>385</v>
      </c>
      <c r="V229">
        <v>135943.797000002</v>
      </c>
      <c r="W229">
        <v>453567.66700000298</v>
      </c>
      <c r="X229" t="s">
        <v>961</v>
      </c>
      <c r="Y229" t="s">
        <v>49</v>
      </c>
      <c r="Z229" t="s">
        <v>955</v>
      </c>
      <c r="AA229" t="s">
        <v>46</v>
      </c>
      <c r="AB229" s="1">
        <v>44775.305783032403</v>
      </c>
      <c r="AC229" t="s">
        <v>50</v>
      </c>
      <c r="AD229" s="1">
        <v>44778.2107553241</v>
      </c>
      <c r="AE229" t="s">
        <v>51</v>
      </c>
      <c r="AF229" t="s">
        <v>207</v>
      </c>
      <c r="AG229" t="s">
        <v>46</v>
      </c>
      <c r="AH229" t="s">
        <v>46</v>
      </c>
      <c r="AI229" t="s">
        <v>46</v>
      </c>
      <c r="AJ229" t="s">
        <v>46</v>
      </c>
      <c r="AK229" t="s">
        <v>46</v>
      </c>
      <c r="AL229" t="s">
        <v>46</v>
      </c>
      <c r="AM229" t="s">
        <v>53</v>
      </c>
      <c r="AN229" t="s">
        <v>1786</v>
      </c>
      <c r="AP229" t="s">
        <v>53</v>
      </c>
      <c r="AR229" t="s">
        <v>46</v>
      </c>
      <c r="AU229">
        <v>5.10927236068492</v>
      </c>
      <c r="AV229">
        <v>52.070067109259902</v>
      </c>
    </row>
    <row r="230" spans="1:48" x14ac:dyDescent="0.45">
      <c r="A230">
        <v>2070</v>
      </c>
      <c r="B230" t="s">
        <v>962</v>
      </c>
      <c r="C230" t="s">
        <v>962</v>
      </c>
      <c r="D230" t="s">
        <v>892</v>
      </c>
      <c r="E230" t="s">
        <v>201</v>
      </c>
      <c r="F230">
        <v>1</v>
      </c>
      <c r="G230">
        <v>25</v>
      </c>
      <c r="H230">
        <v>10</v>
      </c>
      <c r="I230" s="10">
        <f>((G230*8)*(G230*8))/10000</f>
        <v>4</v>
      </c>
      <c r="J230" s="10" t="s">
        <v>1744</v>
      </c>
      <c r="K230" s="10">
        <f>((25*0.4)+I230)+(0.2*G230)</f>
        <v>19</v>
      </c>
      <c r="L230" s="10">
        <f>K230-I230</f>
        <v>15</v>
      </c>
      <c r="M230" t="s">
        <v>202</v>
      </c>
      <c r="N230" t="s">
        <v>44</v>
      </c>
      <c r="O230" t="s">
        <v>45</v>
      </c>
      <c r="P230" t="s">
        <v>75</v>
      </c>
      <c r="Q230" s="6" t="s">
        <v>53</v>
      </c>
      <c r="R230" t="s">
        <v>204</v>
      </c>
      <c r="S230" t="s">
        <v>385</v>
      </c>
      <c r="V230">
        <v>135948.94000000099</v>
      </c>
      <c r="W230">
        <v>453573.83200000197</v>
      </c>
      <c r="X230" t="s">
        <v>963</v>
      </c>
      <c r="Y230" t="s">
        <v>49</v>
      </c>
      <c r="Z230" t="s">
        <v>955</v>
      </c>
      <c r="AA230" t="s">
        <v>46</v>
      </c>
      <c r="AB230" s="1">
        <v>44775.305783032403</v>
      </c>
      <c r="AC230" t="s">
        <v>50</v>
      </c>
      <c r="AD230" s="1">
        <v>44778.2107553241</v>
      </c>
      <c r="AE230" t="s">
        <v>51</v>
      </c>
      <c r="AF230" t="s">
        <v>207</v>
      </c>
      <c r="AG230" t="s">
        <v>46</v>
      </c>
      <c r="AH230" t="s">
        <v>46</v>
      </c>
      <c r="AI230" t="s">
        <v>46</v>
      </c>
      <c r="AJ230" t="s">
        <v>46</v>
      </c>
      <c r="AK230" t="s">
        <v>46</v>
      </c>
      <c r="AL230" t="s">
        <v>46</v>
      </c>
      <c r="AM230" t="s">
        <v>53</v>
      </c>
      <c r="AN230" t="s">
        <v>1786</v>
      </c>
      <c r="AP230" t="s">
        <v>53</v>
      </c>
      <c r="AR230" t="s">
        <v>46</v>
      </c>
      <c r="AU230">
        <v>5.1093470255344</v>
      </c>
      <c r="AV230">
        <v>52.070122696917601</v>
      </c>
    </row>
    <row r="231" spans="1:48" x14ac:dyDescent="0.45">
      <c r="A231">
        <v>2071</v>
      </c>
      <c r="B231" t="s">
        <v>964</v>
      </c>
      <c r="C231" t="s">
        <v>964</v>
      </c>
      <c r="D231" t="s">
        <v>892</v>
      </c>
      <c r="E231" t="s">
        <v>201</v>
      </c>
      <c r="G231">
        <v>28</v>
      </c>
      <c r="H231">
        <v>12</v>
      </c>
      <c r="I231" s="10">
        <f>((G231*8)*(G231*8))/10000</f>
        <v>5.0175999999999998</v>
      </c>
      <c r="J231" s="10"/>
      <c r="M231" t="s">
        <v>202</v>
      </c>
      <c r="N231" t="s">
        <v>44</v>
      </c>
      <c r="O231" t="s">
        <v>45</v>
      </c>
      <c r="P231" t="s">
        <v>75</v>
      </c>
      <c r="Q231" t="s">
        <v>53</v>
      </c>
      <c r="R231" t="s">
        <v>965</v>
      </c>
      <c r="S231" t="s">
        <v>385</v>
      </c>
      <c r="V231">
        <v>135956.43</v>
      </c>
      <c r="W231">
        <v>453540.85000000102</v>
      </c>
      <c r="X231" t="s">
        <v>966</v>
      </c>
      <c r="Y231" t="s">
        <v>49</v>
      </c>
      <c r="Z231" t="s">
        <v>967</v>
      </c>
      <c r="AA231" t="s">
        <v>46</v>
      </c>
      <c r="AB231" s="1">
        <v>44775.305783032403</v>
      </c>
      <c r="AC231" t="s">
        <v>50</v>
      </c>
      <c r="AD231" s="1">
        <v>44777.482123472197</v>
      </c>
      <c r="AE231" t="s">
        <v>51</v>
      </c>
      <c r="AF231" t="s">
        <v>207</v>
      </c>
      <c r="AG231" t="s">
        <v>46</v>
      </c>
      <c r="AH231" t="s">
        <v>46</v>
      </c>
      <c r="AI231" t="s">
        <v>46</v>
      </c>
      <c r="AJ231" t="s">
        <v>46</v>
      </c>
      <c r="AK231" t="s">
        <v>53</v>
      </c>
      <c r="AL231" t="s">
        <v>53</v>
      </c>
      <c r="AM231" t="s">
        <v>53</v>
      </c>
      <c r="AP231" t="s">
        <v>53</v>
      </c>
      <c r="AR231" t="s">
        <v>46</v>
      </c>
      <c r="AU231">
        <v>5.10945810386327</v>
      </c>
      <c r="AV231">
        <v>52.069826513236201</v>
      </c>
    </row>
    <row r="232" spans="1:48" x14ac:dyDescent="0.45">
      <c r="A232">
        <v>2072</v>
      </c>
      <c r="B232" t="s">
        <v>968</v>
      </c>
      <c r="C232" t="s">
        <v>968</v>
      </c>
      <c r="D232" t="s">
        <v>892</v>
      </c>
      <c r="E232" t="s">
        <v>201</v>
      </c>
      <c r="F232">
        <v>1</v>
      </c>
      <c r="G232">
        <v>34</v>
      </c>
      <c r="H232">
        <v>16</v>
      </c>
      <c r="I232" s="10">
        <f>((G232*8)*(G232*8))/10000</f>
        <v>7.3983999999999996</v>
      </c>
      <c r="J232" s="10" t="s">
        <v>1744</v>
      </c>
      <c r="K232" s="10">
        <f>((25*0.4)+I232)+(0.3*G232)</f>
        <v>27.598399999999998</v>
      </c>
      <c r="L232" s="10">
        <f>K232-I232</f>
        <v>20.2</v>
      </c>
      <c r="M232" t="s">
        <v>202</v>
      </c>
      <c r="N232" t="s">
        <v>44</v>
      </c>
      <c r="O232" t="s">
        <v>45</v>
      </c>
      <c r="P232" t="s">
        <v>75</v>
      </c>
      <c r="Q232" s="6" t="s">
        <v>53</v>
      </c>
      <c r="R232" t="s">
        <v>204</v>
      </c>
      <c r="S232" t="s">
        <v>385</v>
      </c>
      <c r="V232">
        <v>135949.38800000001</v>
      </c>
      <c r="W232">
        <v>453539.36000000301</v>
      </c>
      <c r="X232" t="s">
        <v>969</v>
      </c>
      <c r="Y232" t="s">
        <v>49</v>
      </c>
      <c r="Z232" t="s">
        <v>955</v>
      </c>
      <c r="AA232" t="s">
        <v>46</v>
      </c>
      <c r="AB232" s="1">
        <v>44775.305783032403</v>
      </c>
      <c r="AC232" t="s">
        <v>50</v>
      </c>
      <c r="AD232" s="1">
        <v>44778.210542094901</v>
      </c>
      <c r="AE232" t="s">
        <v>51</v>
      </c>
      <c r="AF232" t="s">
        <v>207</v>
      </c>
      <c r="AG232" t="s">
        <v>46</v>
      </c>
      <c r="AH232" t="s">
        <v>46</v>
      </c>
      <c r="AI232" t="s">
        <v>46</v>
      </c>
      <c r="AJ232" t="s">
        <v>46</v>
      </c>
      <c r="AK232" t="s">
        <v>46</v>
      </c>
      <c r="AL232" t="s">
        <v>46</v>
      </c>
      <c r="AM232" t="s">
        <v>53</v>
      </c>
      <c r="AN232" t="s">
        <v>1786</v>
      </c>
      <c r="AP232" t="s">
        <v>53</v>
      </c>
      <c r="AR232" t="s">
        <v>46</v>
      </c>
      <c r="AU232">
        <v>5.1093554825295504</v>
      </c>
      <c r="AV232">
        <v>52.069812879112298</v>
      </c>
    </row>
    <row r="233" spans="1:48" x14ac:dyDescent="0.45">
      <c r="A233">
        <v>2073</v>
      </c>
      <c r="B233" t="s">
        <v>970</v>
      </c>
      <c r="C233" t="s">
        <v>970</v>
      </c>
      <c r="D233" t="s">
        <v>892</v>
      </c>
      <c r="E233" t="s">
        <v>201</v>
      </c>
      <c r="F233">
        <v>1</v>
      </c>
      <c r="G233">
        <v>30</v>
      </c>
      <c r="H233">
        <v>14</v>
      </c>
      <c r="I233" s="10">
        <f>((G233*8)*(G233*8))/10000</f>
        <v>5.76</v>
      </c>
      <c r="J233" s="10" t="s">
        <v>1744</v>
      </c>
      <c r="K233" s="10">
        <f>((25*0.4)+I233)+(0.3*G233)</f>
        <v>24.759999999999998</v>
      </c>
      <c r="L233" s="10">
        <f>K233-I233</f>
        <v>19</v>
      </c>
      <c r="M233" t="s">
        <v>202</v>
      </c>
      <c r="N233" t="s">
        <v>44</v>
      </c>
      <c r="O233" t="s">
        <v>45</v>
      </c>
      <c r="P233" t="s">
        <v>75</v>
      </c>
      <c r="Q233" s="6" t="s">
        <v>53</v>
      </c>
      <c r="R233" t="s">
        <v>204</v>
      </c>
      <c r="S233" t="s">
        <v>385</v>
      </c>
      <c r="V233">
        <v>135939.775000002</v>
      </c>
      <c r="W233">
        <v>453532.698000003</v>
      </c>
      <c r="X233" t="s">
        <v>971</v>
      </c>
      <c r="Y233" t="s">
        <v>49</v>
      </c>
      <c r="Z233" t="s">
        <v>955</v>
      </c>
      <c r="AA233" t="s">
        <v>46</v>
      </c>
      <c r="AB233" s="1">
        <v>44775.305783032403</v>
      </c>
      <c r="AC233" t="s">
        <v>50</v>
      </c>
      <c r="AD233" s="1">
        <v>44778.210542094901</v>
      </c>
      <c r="AE233" t="s">
        <v>51</v>
      </c>
      <c r="AF233" t="s">
        <v>207</v>
      </c>
      <c r="AG233" t="s">
        <v>46</v>
      </c>
      <c r="AH233" t="s">
        <v>46</v>
      </c>
      <c r="AI233" t="s">
        <v>46</v>
      </c>
      <c r="AJ233" t="s">
        <v>46</v>
      </c>
      <c r="AK233" t="s">
        <v>46</v>
      </c>
      <c r="AL233" t="s">
        <v>46</v>
      </c>
      <c r="AM233" t="s">
        <v>53</v>
      </c>
      <c r="AN233" t="s">
        <v>1786</v>
      </c>
      <c r="AP233" t="s">
        <v>53</v>
      </c>
      <c r="AR233" t="s">
        <v>46</v>
      </c>
      <c r="AU233">
        <v>5.1092156530543296</v>
      </c>
      <c r="AV233">
        <v>52.069752670704197</v>
      </c>
    </row>
    <row r="234" spans="1:48" x14ac:dyDescent="0.45">
      <c r="A234">
        <v>2074</v>
      </c>
      <c r="B234" t="s">
        <v>972</v>
      </c>
      <c r="C234" t="s">
        <v>972</v>
      </c>
      <c r="D234" t="s">
        <v>892</v>
      </c>
      <c r="E234" t="s">
        <v>201</v>
      </c>
      <c r="F234">
        <v>1</v>
      </c>
      <c r="G234">
        <v>28</v>
      </c>
      <c r="H234">
        <v>12</v>
      </c>
      <c r="I234" s="10">
        <f>((G234*8)*(G234*8))/10000</f>
        <v>5.0175999999999998</v>
      </c>
      <c r="J234" s="10" t="s">
        <v>1744</v>
      </c>
      <c r="K234" s="10">
        <f>((25*0.4)+I234)+(0.2*G234)</f>
        <v>20.617599999999999</v>
      </c>
      <c r="L234" s="10">
        <f>K234-I234</f>
        <v>15.6</v>
      </c>
      <c r="M234" t="s">
        <v>202</v>
      </c>
      <c r="N234" t="s">
        <v>44</v>
      </c>
      <c r="O234" t="s">
        <v>45</v>
      </c>
      <c r="P234" t="s">
        <v>75</v>
      </c>
      <c r="Q234" s="6" t="s">
        <v>53</v>
      </c>
      <c r="R234" t="s">
        <v>204</v>
      </c>
      <c r="S234" t="s">
        <v>385</v>
      </c>
      <c r="V234">
        <v>135931.62299999999</v>
      </c>
      <c r="W234">
        <v>453536.614</v>
      </c>
      <c r="X234" t="s">
        <v>973</v>
      </c>
      <c r="Y234" t="s">
        <v>49</v>
      </c>
      <c r="Z234" t="s">
        <v>955</v>
      </c>
      <c r="AA234" t="s">
        <v>46</v>
      </c>
      <c r="AB234" s="1">
        <v>44775.305783032403</v>
      </c>
      <c r="AC234" t="s">
        <v>50</v>
      </c>
      <c r="AD234" s="1">
        <v>44778.210542094901</v>
      </c>
      <c r="AE234" t="s">
        <v>51</v>
      </c>
      <c r="AF234" t="s">
        <v>207</v>
      </c>
      <c r="AG234" t="s">
        <v>46</v>
      </c>
      <c r="AH234" t="s">
        <v>46</v>
      </c>
      <c r="AI234" t="s">
        <v>46</v>
      </c>
      <c r="AJ234" t="s">
        <v>46</v>
      </c>
      <c r="AK234" t="s">
        <v>46</v>
      </c>
      <c r="AL234" t="s">
        <v>46</v>
      </c>
      <c r="AM234" t="s">
        <v>53</v>
      </c>
      <c r="AN234" t="s">
        <v>1786</v>
      </c>
      <c r="AP234" t="s">
        <v>53</v>
      </c>
      <c r="AR234" t="s">
        <v>46</v>
      </c>
      <c r="AU234">
        <v>5.10909654127751</v>
      </c>
      <c r="AV234">
        <v>52.069787587125703</v>
      </c>
    </row>
    <row r="235" spans="1:48" x14ac:dyDescent="0.45">
      <c r="A235">
        <v>2075</v>
      </c>
      <c r="B235" t="s">
        <v>974</v>
      </c>
      <c r="C235" t="s">
        <v>974</v>
      </c>
      <c r="D235" t="s">
        <v>892</v>
      </c>
      <c r="E235" t="s">
        <v>201</v>
      </c>
      <c r="F235">
        <v>1</v>
      </c>
      <c r="G235">
        <v>33</v>
      </c>
      <c r="H235">
        <v>14</v>
      </c>
      <c r="I235" s="10">
        <f>((G235*8)*(G235*8))/10000</f>
        <v>6.9695999999999998</v>
      </c>
      <c r="J235" s="10" t="s">
        <v>1744</v>
      </c>
      <c r="K235" s="10">
        <f>((25*0.4)+I235)+(0.3*G235)</f>
        <v>26.869599999999998</v>
      </c>
      <c r="L235" s="10">
        <f>K235-I235</f>
        <v>19.899999999999999</v>
      </c>
      <c r="M235" t="s">
        <v>202</v>
      </c>
      <c r="N235" t="s">
        <v>44</v>
      </c>
      <c r="O235" t="s">
        <v>45</v>
      </c>
      <c r="P235" t="s">
        <v>75</v>
      </c>
      <c r="Q235" s="6" t="s">
        <v>53</v>
      </c>
      <c r="R235" t="s">
        <v>204</v>
      </c>
      <c r="S235" t="s">
        <v>385</v>
      </c>
      <c r="V235">
        <v>135919.79000000301</v>
      </c>
      <c r="W235">
        <v>453534.65600000299</v>
      </c>
      <c r="X235" t="s">
        <v>975</v>
      </c>
      <c r="Y235" t="s">
        <v>49</v>
      </c>
      <c r="Z235" t="s">
        <v>955</v>
      </c>
      <c r="AA235" t="s">
        <v>46</v>
      </c>
      <c r="AB235" s="1">
        <v>44775.305783032403</v>
      </c>
      <c r="AC235" t="s">
        <v>50</v>
      </c>
      <c r="AD235" s="1">
        <v>44778.210542094901</v>
      </c>
      <c r="AE235" t="s">
        <v>51</v>
      </c>
      <c r="AF235" t="s">
        <v>207</v>
      </c>
      <c r="AG235" t="s">
        <v>46</v>
      </c>
      <c r="AH235" t="s">
        <v>46</v>
      </c>
      <c r="AI235" t="s">
        <v>46</v>
      </c>
      <c r="AJ235" t="s">
        <v>46</v>
      </c>
      <c r="AK235" t="s">
        <v>46</v>
      </c>
      <c r="AL235" t="s">
        <v>46</v>
      </c>
      <c r="AM235" t="s">
        <v>53</v>
      </c>
      <c r="AN235" t="s">
        <v>1786</v>
      </c>
      <c r="AP235" t="s">
        <v>53</v>
      </c>
      <c r="AR235" t="s">
        <v>46</v>
      </c>
      <c r="AU235">
        <v>5.1089240717607298</v>
      </c>
      <c r="AV235">
        <v>52.069769581373102</v>
      </c>
    </row>
    <row r="236" spans="1:48" x14ac:dyDescent="0.45">
      <c r="A236">
        <v>2076</v>
      </c>
      <c r="B236" t="s">
        <v>976</v>
      </c>
      <c r="C236" t="s">
        <v>976</v>
      </c>
      <c r="D236" t="s">
        <v>892</v>
      </c>
      <c r="E236" t="s">
        <v>201</v>
      </c>
      <c r="G236">
        <v>25</v>
      </c>
      <c r="H236">
        <v>10</v>
      </c>
      <c r="I236" s="10">
        <f>((G236*8)*(G236*8))/10000</f>
        <v>4</v>
      </c>
      <c r="J236" s="10"/>
      <c r="M236" t="s">
        <v>202</v>
      </c>
      <c r="N236" t="s">
        <v>44</v>
      </c>
      <c r="O236" t="s">
        <v>45</v>
      </c>
      <c r="P236" t="s">
        <v>75</v>
      </c>
      <c r="Q236" t="s">
        <v>53</v>
      </c>
      <c r="V236">
        <v>135923.705000002</v>
      </c>
      <c r="W236">
        <v>453529.10400000197</v>
      </c>
      <c r="X236" t="s">
        <v>977</v>
      </c>
      <c r="Y236" t="s">
        <v>49</v>
      </c>
      <c r="Z236" t="s">
        <v>978</v>
      </c>
      <c r="AA236" t="s">
        <v>46</v>
      </c>
      <c r="AB236" s="1">
        <v>44775.305783032403</v>
      </c>
      <c r="AC236" t="s">
        <v>50</v>
      </c>
      <c r="AD236" s="1">
        <v>44777.4815163889</v>
      </c>
      <c r="AE236" t="s">
        <v>51</v>
      </c>
      <c r="AF236" t="s">
        <v>207</v>
      </c>
      <c r="AG236" t="s">
        <v>46</v>
      </c>
      <c r="AH236" t="s">
        <v>46</v>
      </c>
      <c r="AI236" t="s">
        <v>46</v>
      </c>
      <c r="AJ236" t="s">
        <v>46</v>
      </c>
      <c r="AK236" t="s">
        <v>53</v>
      </c>
      <c r="AL236" t="s">
        <v>46</v>
      </c>
      <c r="AM236" t="s">
        <v>53</v>
      </c>
      <c r="AP236" t="s">
        <v>53</v>
      </c>
      <c r="AR236" t="s">
        <v>46</v>
      </c>
      <c r="AU236">
        <v>5.1089814803702103</v>
      </c>
      <c r="AV236">
        <v>52.069719814967499</v>
      </c>
    </row>
    <row r="237" spans="1:48" x14ac:dyDescent="0.45">
      <c r="A237">
        <v>2077</v>
      </c>
      <c r="B237" t="s">
        <v>979</v>
      </c>
      <c r="C237" t="s">
        <v>979</v>
      </c>
      <c r="D237" t="s">
        <v>837</v>
      </c>
      <c r="E237" t="s">
        <v>838</v>
      </c>
      <c r="G237">
        <v>42</v>
      </c>
      <c r="H237">
        <v>10</v>
      </c>
      <c r="I237" s="10">
        <f>((G237*8)*(G237*8))/10000</f>
        <v>11.2896</v>
      </c>
      <c r="J237" s="10"/>
      <c r="M237" t="s">
        <v>202</v>
      </c>
      <c r="N237" t="s">
        <v>44</v>
      </c>
      <c r="O237" t="s">
        <v>45</v>
      </c>
      <c r="P237" t="s">
        <v>75</v>
      </c>
      <c r="Q237" t="s">
        <v>53</v>
      </c>
      <c r="R237" t="s">
        <v>980</v>
      </c>
      <c r="S237" t="s">
        <v>385</v>
      </c>
      <c r="T237" t="s">
        <v>981</v>
      </c>
      <c r="U237" t="s">
        <v>982</v>
      </c>
      <c r="V237">
        <v>135960.32800000199</v>
      </c>
      <c r="W237">
        <v>453541.29399999999</v>
      </c>
      <c r="X237" t="s">
        <v>983</v>
      </c>
      <c r="Y237" t="s">
        <v>49</v>
      </c>
      <c r="Z237" t="s">
        <v>984</v>
      </c>
      <c r="AA237" t="s">
        <v>46</v>
      </c>
      <c r="AB237" s="1">
        <v>44775.305783032403</v>
      </c>
      <c r="AC237" t="s">
        <v>50</v>
      </c>
      <c r="AD237" s="1">
        <v>44778.617245694397</v>
      </c>
      <c r="AE237" t="s">
        <v>51</v>
      </c>
      <c r="AF237" t="s">
        <v>232</v>
      </c>
      <c r="AG237" t="s">
        <v>46</v>
      </c>
      <c r="AH237" t="s">
        <v>46</v>
      </c>
      <c r="AI237" t="s">
        <v>46</v>
      </c>
      <c r="AJ237" t="s">
        <v>46</v>
      </c>
      <c r="AK237" t="s">
        <v>53</v>
      </c>
      <c r="AL237" t="s">
        <v>53</v>
      </c>
      <c r="AM237" t="s">
        <v>53</v>
      </c>
      <c r="AP237" t="s">
        <v>53</v>
      </c>
      <c r="AR237" t="s">
        <v>46</v>
      </c>
      <c r="AU237">
        <v>5.1095149297147602</v>
      </c>
      <c r="AV237">
        <v>52.069830637839999</v>
      </c>
    </row>
    <row r="238" spans="1:48" x14ac:dyDescent="0.45">
      <c r="A238">
        <v>2078</v>
      </c>
      <c r="B238" t="s">
        <v>985</v>
      </c>
      <c r="C238" t="s">
        <v>985</v>
      </c>
      <c r="D238" t="s">
        <v>837</v>
      </c>
      <c r="E238" t="s">
        <v>838</v>
      </c>
      <c r="G238">
        <v>49</v>
      </c>
      <c r="H238">
        <v>10</v>
      </c>
      <c r="I238" s="10">
        <f>((G238*8)*(G238*8))/10000</f>
        <v>15.366400000000001</v>
      </c>
      <c r="J238" s="10"/>
      <c r="M238" t="s">
        <v>202</v>
      </c>
      <c r="N238" t="s">
        <v>44</v>
      </c>
      <c r="O238" t="s">
        <v>45</v>
      </c>
      <c r="P238" t="s">
        <v>75</v>
      </c>
      <c r="Q238" t="s">
        <v>53</v>
      </c>
      <c r="R238" t="s">
        <v>458</v>
      </c>
      <c r="S238" t="s">
        <v>543</v>
      </c>
      <c r="U238" t="s">
        <v>982</v>
      </c>
      <c r="V238">
        <v>135959.33500000101</v>
      </c>
      <c r="W238">
        <v>453547.72200000298</v>
      </c>
      <c r="X238" t="s">
        <v>986</v>
      </c>
      <c r="Y238" t="s">
        <v>49</v>
      </c>
      <c r="Z238" t="s">
        <v>987</v>
      </c>
      <c r="AA238" t="s">
        <v>46</v>
      </c>
      <c r="AB238" s="1">
        <v>44775.305783032403</v>
      </c>
      <c r="AC238" t="s">
        <v>50</v>
      </c>
      <c r="AD238" s="1">
        <v>44777.330259317103</v>
      </c>
      <c r="AE238" t="s">
        <v>51</v>
      </c>
      <c r="AF238" t="s">
        <v>232</v>
      </c>
      <c r="AG238" t="s">
        <v>46</v>
      </c>
      <c r="AH238" t="s">
        <v>46</v>
      </c>
      <c r="AI238" t="s">
        <v>46</v>
      </c>
      <c r="AJ238" t="s">
        <v>46</v>
      </c>
      <c r="AK238" t="s">
        <v>53</v>
      </c>
      <c r="AL238" t="s">
        <v>53</v>
      </c>
      <c r="AM238" t="s">
        <v>53</v>
      </c>
      <c r="AO238" t="s">
        <v>841</v>
      </c>
      <c r="AP238" t="s">
        <v>53</v>
      </c>
      <c r="AR238" t="s">
        <v>46</v>
      </c>
      <c r="AU238">
        <v>5.10950008884166</v>
      </c>
      <c r="AV238">
        <v>52.069888378375403</v>
      </c>
    </row>
    <row r="239" spans="1:48" x14ac:dyDescent="0.45">
      <c r="A239">
        <v>2079</v>
      </c>
      <c r="B239" t="s">
        <v>988</v>
      </c>
      <c r="C239" t="s">
        <v>988</v>
      </c>
      <c r="D239" t="s">
        <v>837</v>
      </c>
      <c r="E239" t="s">
        <v>838</v>
      </c>
      <c r="G239">
        <v>42</v>
      </c>
      <c r="H239">
        <v>10</v>
      </c>
      <c r="I239" s="10">
        <f>((G239*8)*(G239*8))/10000</f>
        <v>11.2896</v>
      </c>
      <c r="J239" s="10"/>
      <c r="M239" t="s">
        <v>202</v>
      </c>
      <c r="N239" t="s">
        <v>44</v>
      </c>
      <c r="O239" t="s">
        <v>45</v>
      </c>
      <c r="P239" t="s">
        <v>75</v>
      </c>
      <c r="Q239" t="s">
        <v>53</v>
      </c>
      <c r="R239" t="s">
        <v>458</v>
      </c>
      <c r="S239" t="s">
        <v>543</v>
      </c>
      <c r="U239" t="s">
        <v>982</v>
      </c>
      <c r="V239">
        <v>135957.036000002</v>
      </c>
      <c r="W239">
        <v>453562.29599999997</v>
      </c>
      <c r="X239" t="s">
        <v>989</v>
      </c>
      <c r="Y239" t="s">
        <v>49</v>
      </c>
      <c r="Z239" t="s">
        <v>1731</v>
      </c>
      <c r="AA239" t="s">
        <v>46</v>
      </c>
      <c r="AB239" s="1">
        <v>44775.305783032403</v>
      </c>
      <c r="AC239" t="s">
        <v>50</v>
      </c>
      <c r="AD239" s="1">
        <v>44777.330259317103</v>
      </c>
      <c r="AE239" t="s">
        <v>51</v>
      </c>
      <c r="AF239" t="s">
        <v>232</v>
      </c>
      <c r="AG239" t="s">
        <v>46</v>
      </c>
      <c r="AH239" t="s">
        <v>46</v>
      </c>
      <c r="AI239" t="s">
        <v>46</v>
      </c>
      <c r="AJ239" t="s">
        <v>46</v>
      </c>
      <c r="AK239" t="s">
        <v>53</v>
      </c>
      <c r="AL239" t="s">
        <v>53</v>
      </c>
      <c r="AM239" t="s">
        <v>53</v>
      </c>
      <c r="AO239" t="s">
        <v>841</v>
      </c>
      <c r="AP239" t="s">
        <v>53</v>
      </c>
      <c r="AR239" t="s">
        <v>46</v>
      </c>
      <c r="AU239">
        <v>5.1094657461926403</v>
      </c>
      <c r="AV239">
        <v>52.070019290010599</v>
      </c>
    </row>
    <row r="240" spans="1:48" x14ac:dyDescent="0.45">
      <c r="A240">
        <v>2080</v>
      </c>
      <c r="B240" t="s">
        <v>990</v>
      </c>
      <c r="C240" t="s">
        <v>990</v>
      </c>
      <c r="D240" t="s">
        <v>837</v>
      </c>
      <c r="E240" t="s">
        <v>838</v>
      </c>
      <c r="G240">
        <v>34</v>
      </c>
      <c r="H240">
        <v>10</v>
      </c>
      <c r="I240" s="10">
        <f>((G240*8)*(G240*8))/10000</f>
        <v>7.3983999999999996</v>
      </c>
      <c r="J240" s="10"/>
      <c r="M240" t="s">
        <v>202</v>
      </c>
      <c r="N240" t="s">
        <v>44</v>
      </c>
      <c r="O240" t="s">
        <v>45</v>
      </c>
      <c r="P240" t="s">
        <v>75</v>
      </c>
      <c r="Q240" t="s">
        <v>53</v>
      </c>
      <c r="R240" t="s">
        <v>458</v>
      </c>
      <c r="S240" t="s">
        <v>543</v>
      </c>
      <c r="U240" t="s">
        <v>982</v>
      </c>
      <c r="V240">
        <v>135956.23699999999</v>
      </c>
      <c r="W240">
        <v>453569.12400000199</v>
      </c>
      <c r="X240" t="s">
        <v>991</v>
      </c>
      <c r="Y240" t="s">
        <v>49</v>
      </c>
      <c r="Z240" t="s">
        <v>992</v>
      </c>
      <c r="AA240" t="s">
        <v>46</v>
      </c>
      <c r="AB240" s="1">
        <v>44775.305783032403</v>
      </c>
      <c r="AC240" t="s">
        <v>50</v>
      </c>
      <c r="AD240" s="1">
        <v>44777.330259317103</v>
      </c>
      <c r="AE240" t="s">
        <v>51</v>
      </c>
      <c r="AF240" t="s">
        <v>232</v>
      </c>
      <c r="AG240" t="s">
        <v>46</v>
      </c>
      <c r="AH240" t="s">
        <v>46</v>
      </c>
      <c r="AI240" t="s">
        <v>46</v>
      </c>
      <c r="AJ240" t="s">
        <v>46</v>
      </c>
      <c r="AK240" t="s">
        <v>53</v>
      </c>
      <c r="AL240" t="s">
        <v>53</v>
      </c>
      <c r="AM240" t="s">
        <v>53</v>
      </c>
      <c r="AO240" t="s">
        <v>841</v>
      </c>
      <c r="AP240" t="s">
        <v>53</v>
      </c>
      <c r="AR240" t="s">
        <v>46</v>
      </c>
      <c r="AU240">
        <v>5.1094537123064301</v>
      </c>
      <c r="AV240">
        <v>52.070080632392198</v>
      </c>
    </row>
    <row r="241" spans="1:48" x14ac:dyDescent="0.45">
      <c r="A241">
        <v>2081</v>
      </c>
      <c r="B241" t="s">
        <v>993</v>
      </c>
      <c r="C241" t="s">
        <v>993</v>
      </c>
      <c r="D241" t="s">
        <v>837</v>
      </c>
      <c r="E241" t="s">
        <v>838</v>
      </c>
      <c r="G241">
        <v>28</v>
      </c>
      <c r="H241">
        <v>10</v>
      </c>
      <c r="I241" s="10">
        <f>((G241*8)*(G241*8))/10000</f>
        <v>5.0175999999999998</v>
      </c>
      <c r="J241" s="10"/>
      <c r="M241" t="s">
        <v>202</v>
      </c>
      <c r="N241" t="s">
        <v>44</v>
      </c>
      <c r="O241" t="s">
        <v>45</v>
      </c>
      <c r="P241" t="s">
        <v>75</v>
      </c>
      <c r="Q241" t="s">
        <v>53</v>
      </c>
      <c r="R241" t="s">
        <v>458</v>
      </c>
      <c r="S241" t="s">
        <v>543</v>
      </c>
      <c r="U241" t="s">
        <v>982</v>
      </c>
      <c r="V241">
        <v>135955.43900000301</v>
      </c>
      <c r="W241">
        <v>453575.03400000202</v>
      </c>
      <c r="X241" t="s">
        <v>994</v>
      </c>
      <c r="Y241" t="s">
        <v>49</v>
      </c>
      <c r="Z241" t="s">
        <v>992</v>
      </c>
      <c r="AA241" t="s">
        <v>46</v>
      </c>
      <c r="AB241" s="1">
        <v>44775.305783032403</v>
      </c>
      <c r="AC241" t="s">
        <v>50</v>
      </c>
      <c r="AD241" s="1">
        <v>44777.330259317103</v>
      </c>
      <c r="AE241" t="s">
        <v>51</v>
      </c>
      <c r="AF241" t="s">
        <v>232</v>
      </c>
      <c r="AG241" t="s">
        <v>46</v>
      </c>
      <c r="AH241" t="s">
        <v>46</v>
      </c>
      <c r="AI241" t="s">
        <v>46</v>
      </c>
      <c r="AJ241" t="s">
        <v>46</v>
      </c>
      <c r="AK241" t="s">
        <v>53</v>
      </c>
      <c r="AL241" t="s">
        <v>53</v>
      </c>
      <c r="AM241" t="s">
        <v>53</v>
      </c>
      <c r="AO241" t="s">
        <v>841</v>
      </c>
      <c r="AP241" t="s">
        <v>53</v>
      </c>
      <c r="AR241" t="s">
        <v>46</v>
      </c>
      <c r="AU241">
        <v>5.1094417441678299</v>
      </c>
      <c r="AV241">
        <v>52.0701337238524</v>
      </c>
    </row>
    <row r="242" spans="1:48" x14ac:dyDescent="0.45">
      <c r="A242">
        <v>2082</v>
      </c>
      <c r="B242" t="s">
        <v>995</v>
      </c>
      <c r="C242" t="s">
        <v>995</v>
      </c>
      <c r="D242" t="s">
        <v>837</v>
      </c>
      <c r="E242" t="s">
        <v>838</v>
      </c>
      <c r="G242">
        <v>48</v>
      </c>
      <c r="H242">
        <v>10</v>
      </c>
      <c r="I242" s="10">
        <f>((G242*8)*(G242*8))/10000</f>
        <v>14.7456</v>
      </c>
      <c r="J242" s="10"/>
      <c r="M242" t="s">
        <v>202</v>
      </c>
      <c r="N242" t="s">
        <v>44</v>
      </c>
      <c r="O242" t="s">
        <v>45</v>
      </c>
      <c r="P242" t="s">
        <v>75</v>
      </c>
      <c r="Q242" t="s">
        <v>53</v>
      </c>
      <c r="R242" t="s">
        <v>458</v>
      </c>
      <c r="S242" t="s">
        <v>543</v>
      </c>
      <c r="U242" t="s">
        <v>982</v>
      </c>
      <c r="V242">
        <v>135954.36100000099</v>
      </c>
      <c r="W242">
        <v>453581.98200000101</v>
      </c>
      <c r="X242" t="s">
        <v>996</v>
      </c>
      <c r="Y242" t="s">
        <v>49</v>
      </c>
      <c r="Z242" t="s">
        <v>997</v>
      </c>
      <c r="AA242" t="s">
        <v>46</v>
      </c>
      <c r="AB242" s="1">
        <v>44775.305783032403</v>
      </c>
      <c r="AC242" t="s">
        <v>50</v>
      </c>
      <c r="AD242" s="1">
        <v>44777.330259317103</v>
      </c>
      <c r="AE242" t="s">
        <v>51</v>
      </c>
      <c r="AF242" t="s">
        <v>232</v>
      </c>
      <c r="AG242" t="s">
        <v>46</v>
      </c>
      <c r="AH242" t="s">
        <v>46</v>
      </c>
      <c r="AI242" t="s">
        <v>46</v>
      </c>
      <c r="AJ242" t="s">
        <v>46</v>
      </c>
      <c r="AK242" t="s">
        <v>53</v>
      </c>
      <c r="AL242" t="s">
        <v>53</v>
      </c>
      <c r="AM242" t="s">
        <v>53</v>
      </c>
      <c r="AO242" t="s">
        <v>841</v>
      </c>
      <c r="AP242" t="s">
        <v>53</v>
      </c>
      <c r="AR242" t="s">
        <v>46</v>
      </c>
      <c r="AU242">
        <v>5.1094256343998401</v>
      </c>
      <c r="AV242">
        <v>52.070196135197101</v>
      </c>
    </row>
    <row r="243" spans="1:48" x14ac:dyDescent="0.45">
      <c r="A243">
        <v>2083</v>
      </c>
      <c r="B243" t="s">
        <v>998</v>
      </c>
      <c r="C243" t="s">
        <v>998</v>
      </c>
      <c r="D243" t="s">
        <v>837</v>
      </c>
      <c r="E243" t="s">
        <v>838</v>
      </c>
      <c r="G243">
        <v>38</v>
      </c>
      <c r="H243">
        <v>10</v>
      </c>
      <c r="I243" s="10">
        <f>((G243*8)*(G243*8))/10000</f>
        <v>9.2416</v>
      </c>
      <c r="J243" s="10"/>
      <c r="M243" t="s">
        <v>202</v>
      </c>
      <c r="N243" t="s">
        <v>44</v>
      </c>
      <c r="O243" t="s">
        <v>45</v>
      </c>
      <c r="P243" t="s">
        <v>75</v>
      </c>
      <c r="Q243" t="s">
        <v>53</v>
      </c>
      <c r="R243" t="s">
        <v>458</v>
      </c>
      <c r="S243" t="s">
        <v>543</v>
      </c>
      <c r="U243" t="s">
        <v>982</v>
      </c>
      <c r="V243">
        <v>135952.12400000199</v>
      </c>
      <c r="W243">
        <v>453596.59800000099</v>
      </c>
      <c r="X243" t="s">
        <v>999</v>
      </c>
      <c r="Y243" t="s">
        <v>49</v>
      </c>
      <c r="Z243" t="s">
        <v>1000</v>
      </c>
      <c r="AA243" t="s">
        <v>46</v>
      </c>
      <c r="AB243" s="1">
        <v>44775.305783032403</v>
      </c>
      <c r="AC243" t="s">
        <v>50</v>
      </c>
      <c r="AD243" s="1">
        <v>44777.330259317103</v>
      </c>
      <c r="AE243" t="s">
        <v>51</v>
      </c>
      <c r="AF243" t="s">
        <v>232</v>
      </c>
      <c r="AG243" t="s">
        <v>46</v>
      </c>
      <c r="AH243" t="s">
        <v>46</v>
      </c>
      <c r="AI243" t="s">
        <v>46</v>
      </c>
      <c r="AJ243" t="s">
        <v>46</v>
      </c>
      <c r="AK243" t="s">
        <v>53</v>
      </c>
      <c r="AL243" t="s">
        <v>53</v>
      </c>
      <c r="AM243" t="s">
        <v>53</v>
      </c>
      <c r="AO243" t="s">
        <v>841</v>
      </c>
      <c r="AP243" t="s">
        <v>53</v>
      </c>
      <c r="AR243" t="s">
        <v>46</v>
      </c>
      <c r="AU243">
        <v>5.1093921932050401</v>
      </c>
      <c r="AV243">
        <v>52.070327426429699</v>
      </c>
    </row>
    <row r="244" spans="1:48" x14ac:dyDescent="0.45">
      <c r="A244">
        <v>2084</v>
      </c>
      <c r="B244" t="s">
        <v>1001</v>
      </c>
      <c r="C244" t="s">
        <v>1001</v>
      </c>
      <c r="D244" t="s">
        <v>837</v>
      </c>
      <c r="E244" t="s">
        <v>838</v>
      </c>
      <c r="G244">
        <v>37</v>
      </c>
      <c r="H244">
        <v>10</v>
      </c>
      <c r="I244" s="10">
        <f>((G244*8)*(G244*8))/10000</f>
        <v>8.7615999999999996</v>
      </c>
      <c r="J244" s="10"/>
      <c r="M244" t="s">
        <v>202</v>
      </c>
      <c r="N244" t="s">
        <v>44</v>
      </c>
      <c r="O244" t="s">
        <v>45</v>
      </c>
      <c r="P244" t="s">
        <v>75</v>
      </c>
      <c r="Q244" t="s">
        <v>53</v>
      </c>
      <c r="R244" t="s">
        <v>458</v>
      </c>
      <c r="S244" t="s">
        <v>543</v>
      </c>
      <c r="U244" t="s">
        <v>982</v>
      </c>
      <c r="V244">
        <v>135951.36600000001</v>
      </c>
      <c r="W244">
        <v>453603.26600000297</v>
      </c>
      <c r="X244" t="s">
        <v>1002</v>
      </c>
      <c r="Y244" t="s">
        <v>49</v>
      </c>
      <c r="Z244" t="s">
        <v>1003</v>
      </c>
      <c r="AA244" t="s">
        <v>46</v>
      </c>
      <c r="AB244" s="1">
        <v>44775.305783032403</v>
      </c>
      <c r="AC244" t="s">
        <v>50</v>
      </c>
      <c r="AD244" s="1">
        <v>44777.330259317103</v>
      </c>
      <c r="AE244" t="s">
        <v>51</v>
      </c>
      <c r="AF244" t="s">
        <v>232</v>
      </c>
      <c r="AG244" t="s">
        <v>46</v>
      </c>
      <c r="AH244" t="s">
        <v>46</v>
      </c>
      <c r="AI244" t="s">
        <v>46</v>
      </c>
      <c r="AJ244" t="s">
        <v>46</v>
      </c>
      <c r="AK244" t="s">
        <v>53</v>
      </c>
      <c r="AL244" t="s">
        <v>53</v>
      </c>
      <c r="AM244" t="s">
        <v>53</v>
      </c>
      <c r="AO244" t="s">
        <v>841</v>
      </c>
      <c r="AP244" t="s">
        <v>53</v>
      </c>
      <c r="AR244" t="s">
        <v>46</v>
      </c>
      <c r="AU244">
        <v>5.10938076603375</v>
      </c>
      <c r="AV244">
        <v>52.070387332135397</v>
      </c>
    </row>
    <row r="245" spans="1:48" x14ac:dyDescent="0.45">
      <c r="A245">
        <v>2085</v>
      </c>
      <c r="B245" t="s">
        <v>1004</v>
      </c>
      <c r="C245" t="s">
        <v>1004</v>
      </c>
      <c r="D245" t="s">
        <v>196</v>
      </c>
      <c r="E245" t="s">
        <v>197</v>
      </c>
      <c r="G245">
        <v>50</v>
      </c>
      <c r="H245">
        <v>12</v>
      </c>
      <c r="I245" s="10">
        <f>((G245*8)*(G245*8))/10000</f>
        <v>16</v>
      </c>
      <c r="J245" s="10"/>
      <c r="M245" t="s">
        <v>202</v>
      </c>
      <c r="N245" t="s">
        <v>44</v>
      </c>
      <c r="O245" t="s">
        <v>75</v>
      </c>
      <c r="P245" t="s">
        <v>75</v>
      </c>
      <c r="Q245" t="s">
        <v>53</v>
      </c>
      <c r="R245" t="s">
        <v>1005</v>
      </c>
      <c r="V245">
        <v>135973.95600000001</v>
      </c>
      <c r="W245">
        <v>453563.67400000198</v>
      </c>
      <c r="X245" t="s">
        <v>1006</v>
      </c>
      <c r="Y245" t="s">
        <v>49</v>
      </c>
      <c r="Z245" t="s">
        <v>1007</v>
      </c>
      <c r="AA245" t="s">
        <v>46</v>
      </c>
      <c r="AB245" s="1">
        <v>44775.305783032403</v>
      </c>
      <c r="AC245" t="s">
        <v>50</v>
      </c>
      <c r="AD245" s="1">
        <v>44778.600987500002</v>
      </c>
      <c r="AE245" t="s">
        <v>51</v>
      </c>
      <c r="AF245" t="s">
        <v>235</v>
      </c>
      <c r="AG245" t="s">
        <v>46</v>
      </c>
      <c r="AH245" t="s">
        <v>46</v>
      </c>
      <c r="AI245" t="s">
        <v>46</v>
      </c>
      <c r="AJ245" t="s">
        <v>46</v>
      </c>
      <c r="AK245" t="s">
        <v>53</v>
      </c>
      <c r="AL245" t="s">
        <v>46</v>
      </c>
      <c r="AM245" t="s">
        <v>53</v>
      </c>
      <c r="AP245" t="s">
        <v>46</v>
      </c>
      <c r="AQ245" t="s">
        <v>699</v>
      </c>
      <c r="AR245" t="s">
        <v>46</v>
      </c>
      <c r="AU245">
        <v>5.1097124412018298</v>
      </c>
      <c r="AV245">
        <v>52.0700322566341</v>
      </c>
    </row>
    <row r="246" spans="1:48" x14ac:dyDescent="0.45">
      <c r="A246">
        <v>2086</v>
      </c>
      <c r="B246" t="s">
        <v>1008</v>
      </c>
      <c r="C246" t="s">
        <v>1008</v>
      </c>
      <c r="D246" t="s">
        <v>185</v>
      </c>
      <c r="E246" t="s">
        <v>186</v>
      </c>
      <c r="G246">
        <v>16</v>
      </c>
      <c r="H246">
        <v>4</v>
      </c>
      <c r="I246" s="10">
        <f>((G246*8)*(G246*8))/10000</f>
        <v>1.6384000000000001</v>
      </c>
      <c r="J246" s="10"/>
      <c r="M246" t="s">
        <v>223</v>
      </c>
      <c r="N246" t="s">
        <v>44</v>
      </c>
      <c r="O246" t="s">
        <v>45</v>
      </c>
      <c r="P246" t="s">
        <v>75</v>
      </c>
      <c r="Q246" t="s">
        <v>53</v>
      </c>
      <c r="R246" t="s">
        <v>1005</v>
      </c>
      <c r="V246">
        <v>135973.176000003</v>
      </c>
      <c r="W246">
        <v>453571.21500000003</v>
      </c>
      <c r="X246" t="s">
        <v>1009</v>
      </c>
      <c r="Y246" t="s">
        <v>49</v>
      </c>
      <c r="Z246" t="s">
        <v>1007</v>
      </c>
      <c r="AA246" t="s">
        <v>46</v>
      </c>
      <c r="AB246" s="1">
        <v>44775.305783032403</v>
      </c>
      <c r="AC246" t="s">
        <v>50</v>
      </c>
      <c r="AD246" s="1">
        <v>44778.600423055599</v>
      </c>
      <c r="AE246" t="s">
        <v>51</v>
      </c>
      <c r="AF246" t="s">
        <v>52</v>
      </c>
      <c r="AG246" t="s">
        <v>46</v>
      </c>
      <c r="AH246" t="s">
        <v>46</v>
      </c>
      <c r="AI246" t="s">
        <v>46</v>
      </c>
      <c r="AJ246" t="s">
        <v>46</v>
      </c>
      <c r="AK246" t="s">
        <v>53</v>
      </c>
      <c r="AL246" t="s">
        <v>46</v>
      </c>
      <c r="AM246" t="s">
        <v>46</v>
      </c>
      <c r="AP246" t="s">
        <v>46</v>
      </c>
      <c r="AQ246" t="s">
        <v>699</v>
      </c>
      <c r="AR246" t="s">
        <v>46</v>
      </c>
      <c r="AU246">
        <v>5.1097006450322304</v>
      </c>
      <c r="AV246">
        <v>52.070100008113997</v>
      </c>
    </row>
    <row r="247" spans="1:48" x14ac:dyDescent="0.45">
      <c r="A247">
        <v>2087</v>
      </c>
      <c r="B247" t="s">
        <v>1010</v>
      </c>
      <c r="C247" t="s">
        <v>1010</v>
      </c>
      <c r="D247" t="s">
        <v>196</v>
      </c>
      <c r="E247" t="s">
        <v>197</v>
      </c>
      <c r="G247">
        <v>43</v>
      </c>
      <c r="H247">
        <v>12</v>
      </c>
      <c r="I247" s="10">
        <f>((G247*8)*(G247*8))/10000</f>
        <v>11.833600000000001</v>
      </c>
      <c r="J247" s="10"/>
      <c r="M247" t="s">
        <v>202</v>
      </c>
      <c r="N247" t="s">
        <v>44</v>
      </c>
      <c r="O247" t="s">
        <v>68</v>
      </c>
      <c r="P247" t="s">
        <v>68</v>
      </c>
      <c r="Q247" t="s">
        <v>53</v>
      </c>
      <c r="R247" t="s">
        <v>1011</v>
      </c>
      <c r="V247">
        <v>135971.876000002</v>
      </c>
      <c r="W247">
        <v>453585.58300000097</v>
      </c>
      <c r="X247" t="s">
        <v>1012</v>
      </c>
      <c r="Y247" t="s">
        <v>71</v>
      </c>
      <c r="AA247" t="s">
        <v>46</v>
      </c>
      <c r="AB247" s="1">
        <v>44775.305783032403</v>
      </c>
      <c r="AC247" t="s">
        <v>50</v>
      </c>
      <c r="AD247" s="1">
        <v>44778.212574270801</v>
      </c>
      <c r="AE247" t="s">
        <v>51</v>
      </c>
      <c r="AF247" t="s">
        <v>207</v>
      </c>
      <c r="AG247" t="s">
        <v>46</v>
      </c>
      <c r="AH247" t="s">
        <v>53</v>
      </c>
      <c r="AI247" t="s">
        <v>46</v>
      </c>
      <c r="AJ247" t="s">
        <v>46</v>
      </c>
      <c r="AK247" t="s">
        <v>53</v>
      </c>
      <c r="AL247" t="s">
        <v>46</v>
      </c>
      <c r="AM247" t="s">
        <v>53</v>
      </c>
      <c r="AP247" t="s">
        <v>53</v>
      </c>
      <c r="AR247" t="s">
        <v>46</v>
      </c>
      <c r="AU247">
        <v>5.1096808843900403</v>
      </c>
      <c r="AV247">
        <v>52.070229102587703</v>
      </c>
    </row>
    <row r="248" spans="1:48" x14ac:dyDescent="0.45">
      <c r="A248">
        <v>2088</v>
      </c>
      <c r="B248" t="s">
        <v>1013</v>
      </c>
      <c r="C248" t="s">
        <v>1013</v>
      </c>
      <c r="D248" t="s">
        <v>892</v>
      </c>
      <c r="E248" t="s">
        <v>201</v>
      </c>
      <c r="F248">
        <v>1</v>
      </c>
      <c r="G248">
        <v>23</v>
      </c>
      <c r="H248">
        <v>10</v>
      </c>
      <c r="I248" s="10">
        <f>((G248*8)*(G248*8))/10000</f>
        <v>3.3856000000000002</v>
      </c>
      <c r="J248" s="10" t="s">
        <v>1744</v>
      </c>
      <c r="K248" s="10">
        <f>((25*0.4)+I248)+(0.2*G248)</f>
        <v>17.985600000000002</v>
      </c>
      <c r="L248" s="10">
        <f>K248-I248</f>
        <v>14.600000000000001</v>
      </c>
      <c r="M248" t="s">
        <v>202</v>
      </c>
      <c r="N248" t="s">
        <v>44</v>
      </c>
      <c r="O248" t="s">
        <v>45</v>
      </c>
      <c r="P248" t="s">
        <v>75</v>
      </c>
      <c r="Q248" s="6" t="s">
        <v>53</v>
      </c>
      <c r="R248" t="s">
        <v>204</v>
      </c>
      <c r="S248" t="s">
        <v>385</v>
      </c>
      <c r="V248">
        <v>135946.68100000199</v>
      </c>
      <c r="W248">
        <v>453602.709000003</v>
      </c>
      <c r="X248" t="s">
        <v>1014</v>
      </c>
      <c r="Y248" t="s">
        <v>49</v>
      </c>
      <c r="Z248" t="s">
        <v>206</v>
      </c>
      <c r="AA248" t="s">
        <v>46</v>
      </c>
      <c r="AB248" s="1">
        <v>44775.305783032403</v>
      </c>
      <c r="AC248" t="s">
        <v>50</v>
      </c>
      <c r="AD248" s="1">
        <v>44778.211124687499</v>
      </c>
      <c r="AE248" t="s">
        <v>51</v>
      </c>
      <c r="AF248" t="s">
        <v>207</v>
      </c>
      <c r="AG248" t="s">
        <v>46</v>
      </c>
      <c r="AH248" t="s">
        <v>46</v>
      </c>
      <c r="AI248" t="s">
        <v>46</v>
      </c>
      <c r="AJ248" t="s">
        <v>46</v>
      </c>
      <c r="AK248" t="s">
        <v>46</v>
      </c>
      <c r="AL248" t="s">
        <v>46</v>
      </c>
      <c r="AM248" t="s">
        <v>53</v>
      </c>
      <c r="AN248" t="s">
        <v>1786</v>
      </c>
      <c r="AP248" t="s">
        <v>53</v>
      </c>
      <c r="AR248" t="s">
        <v>46</v>
      </c>
      <c r="AU248">
        <v>5.1093124676030603</v>
      </c>
      <c r="AV248">
        <v>52.070382164766499</v>
      </c>
    </row>
    <row r="249" spans="1:48" x14ac:dyDescent="0.45">
      <c r="A249">
        <v>2089</v>
      </c>
      <c r="B249" t="s">
        <v>1015</v>
      </c>
      <c r="C249" t="s">
        <v>1015</v>
      </c>
      <c r="D249" t="s">
        <v>892</v>
      </c>
      <c r="E249" t="s">
        <v>201</v>
      </c>
      <c r="F249">
        <v>1</v>
      </c>
      <c r="G249">
        <v>24</v>
      </c>
      <c r="H249">
        <v>10</v>
      </c>
      <c r="I249" s="10">
        <f>((G249*8)*(G249*8))/10000</f>
        <v>3.6863999999999999</v>
      </c>
      <c r="J249" s="10" t="s">
        <v>1744</v>
      </c>
      <c r="K249" s="10">
        <f>((25*0.4)+I249)+(0.2*G249)</f>
        <v>18.4864</v>
      </c>
      <c r="L249" s="10">
        <f>K249-I249</f>
        <v>14.8</v>
      </c>
      <c r="M249" t="s">
        <v>202</v>
      </c>
      <c r="N249" t="s">
        <v>44</v>
      </c>
      <c r="O249" t="s">
        <v>45</v>
      </c>
      <c r="P249" t="s">
        <v>75</v>
      </c>
      <c r="Q249" s="6" t="s">
        <v>53</v>
      </c>
      <c r="R249" t="s">
        <v>204</v>
      </c>
      <c r="S249" t="s">
        <v>385</v>
      </c>
      <c r="V249">
        <v>135940.21600000199</v>
      </c>
      <c r="W249">
        <v>453601.80600000202</v>
      </c>
      <c r="X249" t="s">
        <v>1016</v>
      </c>
      <c r="Y249" t="s">
        <v>49</v>
      </c>
      <c r="Z249" t="s">
        <v>206</v>
      </c>
      <c r="AA249" t="s">
        <v>46</v>
      </c>
      <c r="AB249" s="1">
        <v>44775.305783032403</v>
      </c>
      <c r="AC249" t="s">
        <v>50</v>
      </c>
      <c r="AD249" s="1">
        <v>44778.211124687499</v>
      </c>
      <c r="AE249" t="s">
        <v>51</v>
      </c>
      <c r="AF249" t="s">
        <v>207</v>
      </c>
      <c r="AG249" t="s">
        <v>46</v>
      </c>
      <c r="AH249" t="s">
        <v>46</v>
      </c>
      <c r="AI249" t="s">
        <v>46</v>
      </c>
      <c r="AJ249" t="s">
        <v>46</v>
      </c>
      <c r="AK249" t="s">
        <v>46</v>
      </c>
      <c r="AL249" t="s">
        <v>46</v>
      </c>
      <c r="AM249" t="s">
        <v>53</v>
      </c>
      <c r="AN249" t="s">
        <v>1786</v>
      </c>
      <c r="AP249" t="s">
        <v>53</v>
      </c>
      <c r="AR249" t="s">
        <v>46</v>
      </c>
      <c r="AU249">
        <v>5.1092182276681903</v>
      </c>
      <c r="AV249">
        <v>52.070373826299303</v>
      </c>
    </row>
    <row r="250" spans="1:48" x14ac:dyDescent="0.45">
      <c r="A250">
        <v>2090</v>
      </c>
      <c r="B250" t="s">
        <v>1017</v>
      </c>
      <c r="C250" t="s">
        <v>1017</v>
      </c>
      <c r="D250" t="s">
        <v>892</v>
      </c>
      <c r="E250" t="s">
        <v>201</v>
      </c>
      <c r="F250">
        <v>1</v>
      </c>
      <c r="G250">
        <v>27</v>
      </c>
      <c r="H250">
        <v>12</v>
      </c>
      <c r="I250" s="10">
        <f>((G250*8)*(G250*8))/10000</f>
        <v>4.6656000000000004</v>
      </c>
      <c r="J250" s="10" t="s">
        <v>1744</v>
      </c>
      <c r="K250" s="10">
        <f>((25*0.4)+I250)+(0.2*G250)</f>
        <v>20.065600000000003</v>
      </c>
      <c r="L250" s="10">
        <f>K250-I250</f>
        <v>15.400000000000002</v>
      </c>
      <c r="M250" t="s">
        <v>202</v>
      </c>
      <c r="N250" t="s">
        <v>44</v>
      </c>
      <c r="O250" t="s">
        <v>45</v>
      </c>
      <c r="P250" t="s">
        <v>75</v>
      </c>
      <c r="Q250" s="6" t="s">
        <v>53</v>
      </c>
      <c r="R250" t="s">
        <v>204</v>
      </c>
      <c r="S250" t="s">
        <v>385</v>
      </c>
      <c r="V250">
        <v>135928.80300000301</v>
      </c>
      <c r="W250">
        <v>453604.76800000301</v>
      </c>
      <c r="X250" t="s">
        <v>1018</v>
      </c>
      <c r="Y250" t="s">
        <v>49</v>
      </c>
      <c r="Z250" t="s">
        <v>206</v>
      </c>
      <c r="AA250" t="s">
        <v>46</v>
      </c>
      <c r="AB250" s="1">
        <v>44775.305783032403</v>
      </c>
      <c r="AC250" t="s">
        <v>50</v>
      </c>
      <c r="AD250" s="1">
        <v>44778.211124687499</v>
      </c>
      <c r="AE250" t="s">
        <v>51</v>
      </c>
      <c r="AF250" t="s">
        <v>207</v>
      </c>
      <c r="AG250" t="s">
        <v>46</v>
      </c>
      <c r="AH250" t="s">
        <v>46</v>
      </c>
      <c r="AI250" t="s">
        <v>46</v>
      </c>
      <c r="AJ250" t="s">
        <v>46</v>
      </c>
      <c r="AK250" t="s">
        <v>46</v>
      </c>
      <c r="AL250" t="s">
        <v>46</v>
      </c>
      <c r="AM250" t="s">
        <v>53</v>
      </c>
      <c r="AN250" t="s">
        <v>1786</v>
      </c>
      <c r="AP250" t="s">
        <v>53</v>
      </c>
      <c r="AR250" t="s">
        <v>46</v>
      </c>
      <c r="AU250">
        <v>5.1090516066573004</v>
      </c>
      <c r="AV250">
        <v>52.070400055975099</v>
      </c>
    </row>
    <row r="251" spans="1:48" x14ac:dyDescent="0.45">
      <c r="A251">
        <v>2091</v>
      </c>
      <c r="B251" t="s">
        <v>1019</v>
      </c>
      <c r="C251" t="s">
        <v>1019</v>
      </c>
      <c r="D251" t="s">
        <v>892</v>
      </c>
      <c r="E251" t="s">
        <v>201</v>
      </c>
      <c r="F251">
        <v>1</v>
      </c>
      <c r="G251">
        <v>19</v>
      </c>
      <c r="H251">
        <v>8</v>
      </c>
      <c r="I251" s="10">
        <f>((G251*8)*(G251*8))/10000</f>
        <v>2.3104</v>
      </c>
      <c r="J251" s="10" t="s">
        <v>1744</v>
      </c>
      <c r="K251" s="10">
        <f>((25*0.4)+I251)+(0.1*G251)</f>
        <v>14.2104</v>
      </c>
      <c r="L251" s="10">
        <f>K251-I251</f>
        <v>11.9</v>
      </c>
      <c r="M251" t="s">
        <v>202</v>
      </c>
      <c r="N251" t="s">
        <v>44</v>
      </c>
      <c r="O251" t="s">
        <v>45</v>
      </c>
      <c r="P251" t="s">
        <v>75</v>
      </c>
      <c r="Q251" s="8" t="s">
        <v>53</v>
      </c>
      <c r="R251" t="s">
        <v>204</v>
      </c>
      <c r="V251">
        <v>135921.219000001</v>
      </c>
      <c r="W251">
        <v>453599.06100000098</v>
      </c>
      <c r="X251" t="s">
        <v>1020</v>
      </c>
      <c r="Y251" t="s">
        <v>49</v>
      </c>
      <c r="Z251" t="s">
        <v>206</v>
      </c>
      <c r="AA251" t="s">
        <v>46</v>
      </c>
      <c r="AB251" s="1">
        <v>44775.305783032403</v>
      </c>
      <c r="AC251" t="s">
        <v>50</v>
      </c>
      <c r="AD251" s="1">
        <v>44778.633148240697</v>
      </c>
      <c r="AE251" t="s">
        <v>51</v>
      </c>
      <c r="AF251" t="s">
        <v>207</v>
      </c>
      <c r="AG251" t="s">
        <v>46</v>
      </c>
      <c r="AH251" t="s">
        <v>46</v>
      </c>
      <c r="AI251" t="s">
        <v>46</v>
      </c>
      <c r="AJ251" t="s">
        <v>46</v>
      </c>
      <c r="AK251" t="s">
        <v>46</v>
      </c>
      <c r="AL251" t="s">
        <v>46</v>
      </c>
      <c r="AM251" s="8" t="s">
        <v>53</v>
      </c>
      <c r="AN251" t="s">
        <v>1786</v>
      </c>
      <c r="AP251" t="s">
        <v>53</v>
      </c>
      <c r="AR251" t="s">
        <v>46</v>
      </c>
      <c r="AU251">
        <v>5.1089413148082503</v>
      </c>
      <c r="AV251">
        <v>52.070348500582</v>
      </c>
    </row>
    <row r="252" spans="1:48" x14ac:dyDescent="0.45">
      <c r="A252">
        <v>2092</v>
      </c>
      <c r="B252" t="s">
        <v>1021</v>
      </c>
      <c r="C252" t="s">
        <v>1021</v>
      </c>
      <c r="D252" t="s">
        <v>892</v>
      </c>
      <c r="E252" t="s">
        <v>201</v>
      </c>
      <c r="F252">
        <v>1</v>
      </c>
      <c r="G252">
        <v>29</v>
      </c>
      <c r="H252">
        <v>12</v>
      </c>
      <c r="I252" s="10">
        <f>((G252*8)*(G252*8))/10000</f>
        <v>5.3823999999999996</v>
      </c>
      <c r="J252" s="10" t="s">
        <v>1744</v>
      </c>
      <c r="K252" s="10">
        <f>((25*0.4)+I252)+(0.2*G252)</f>
        <v>21.182400000000001</v>
      </c>
      <c r="L252" s="10">
        <f>K252-I252</f>
        <v>15.8</v>
      </c>
      <c r="M252" t="s">
        <v>202</v>
      </c>
      <c r="N252" t="s">
        <v>44</v>
      </c>
      <c r="O252" t="s">
        <v>45</v>
      </c>
      <c r="P252" t="s">
        <v>75</v>
      </c>
      <c r="Q252" s="6" t="s">
        <v>53</v>
      </c>
      <c r="R252" t="s">
        <v>204</v>
      </c>
      <c r="S252" t="s">
        <v>385</v>
      </c>
      <c r="V252">
        <v>135910.99799999999</v>
      </c>
      <c r="W252">
        <v>453597.72500000102</v>
      </c>
      <c r="X252" t="s">
        <v>1022</v>
      </c>
      <c r="Y252" t="s">
        <v>49</v>
      </c>
      <c r="Z252" t="s">
        <v>206</v>
      </c>
      <c r="AA252" t="s">
        <v>46</v>
      </c>
      <c r="AB252" s="1">
        <v>44775.305783032403</v>
      </c>
      <c r="AC252" t="s">
        <v>50</v>
      </c>
      <c r="AD252" s="1">
        <v>44778.211124687499</v>
      </c>
      <c r="AE252" t="s">
        <v>51</v>
      </c>
      <c r="AF252" t="s">
        <v>207</v>
      </c>
      <c r="AG252" t="s">
        <v>46</v>
      </c>
      <c r="AH252" t="s">
        <v>46</v>
      </c>
      <c r="AI252" t="s">
        <v>46</v>
      </c>
      <c r="AJ252" t="s">
        <v>46</v>
      </c>
      <c r="AK252" t="s">
        <v>46</v>
      </c>
      <c r="AL252" t="s">
        <v>46</v>
      </c>
      <c r="AM252" t="s">
        <v>53</v>
      </c>
      <c r="AN252" t="s">
        <v>1786</v>
      </c>
      <c r="AP252" t="s">
        <v>53</v>
      </c>
      <c r="AR252" t="s">
        <v>46</v>
      </c>
      <c r="AU252">
        <v>5.1087923189934799</v>
      </c>
      <c r="AV252">
        <v>52.0703361406512</v>
      </c>
    </row>
    <row r="253" spans="1:48" x14ac:dyDescent="0.45">
      <c r="A253">
        <v>2093</v>
      </c>
      <c r="B253" t="s">
        <v>1023</v>
      </c>
      <c r="C253" t="s">
        <v>1023</v>
      </c>
      <c r="D253" t="s">
        <v>892</v>
      </c>
      <c r="E253" t="s">
        <v>201</v>
      </c>
      <c r="F253">
        <v>1</v>
      </c>
      <c r="G253">
        <v>25</v>
      </c>
      <c r="H253">
        <v>12</v>
      </c>
      <c r="I253" s="10">
        <f>((G253*8)*(G253*8))/10000</f>
        <v>4</v>
      </c>
      <c r="J253" s="10" t="s">
        <v>1744</v>
      </c>
      <c r="K253" s="10">
        <f>((25*0.4)+I253)+(0.2*G253)</f>
        <v>19</v>
      </c>
      <c r="L253" s="10">
        <f>K253-I253</f>
        <v>15</v>
      </c>
      <c r="M253" t="s">
        <v>202</v>
      </c>
      <c r="N253" t="s">
        <v>44</v>
      </c>
      <c r="O253" t="s">
        <v>45</v>
      </c>
      <c r="P253" t="s">
        <v>75</v>
      </c>
      <c r="Q253" s="6" t="s">
        <v>53</v>
      </c>
      <c r="R253" t="s">
        <v>204</v>
      </c>
      <c r="S253" t="s">
        <v>385</v>
      </c>
      <c r="V253">
        <v>135913.490000002</v>
      </c>
      <c r="W253">
        <v>453603.21500000003</v>
      </c>
      <c r="X253" t="s">
        <v>1024</v>
      </c>
      <c r="Y253" t="s">
        <v>49</v>
      </c>
      <c r="Z253" t="s">
        <v>206</v>
      </c>
      <c r="AA253" t="s">
        <v>46</v>
      </c>
      <c r="AB253" s="1">
        <v>44775.305783032403</v>
      </c>
      <c r="AC253" t="s">
        <v>50</v>
      </c>
      <c r="AD253" s="1">
        <v>44778.211124687499</v>
      </c>
      <c r="AE253" t="s">
        <v>51</v>
      </c>
      <c r="AF253" t="s">
        <v>207</v>
      </c>
      <c r="AG253" t="s">
        <v>46</v>
      </c>
      <c r="AH253" t="s">
        <v>46</v>
      </c>
      <c r="AI253" t="s">
        <v>46</v>
      </c>
      <c r="AJ253" t="s">
        <v>46</v>
      </c>
      <c r="AK253" t="s">
        <v>46</v>
      </c>
      <c r="AL253" t="s">
        <v>46</v>
      </c>
      <c r="AM253" t="s">
        <v>53</v>
      </c>
      <c r="AN253" t="s">
        <v>1786</v>
      </c>
      <c r="AP253" t="s">
        <v>53</v>
      </c>
      <c r="AR253" t="s">
        <v>46</v>
      </c>
      <c r="AU253">
        <v>5.1088283572725404</v>
      </c>
      <c r="AV253">
        <v>52.070385570427597</v>
      </c>
    </row>
    <row r="254" spans="1:48" x14ac:dyDescent="0.45">
      <c r="A254">
        <v>2094</v>
      </c>
      <c r="B254" t="s">
        <v>1025</v>
      </c>
      <c r="C254" t="s">
        <v>1025</v>
      </c>
      <c r="D254" t="s">
        <v>892</v>
      </c>
      <c r="E254" t="s">
        <v>201</v>
      </c>
      <c r="F254">
        <v>1</v>
      </c>
      <c r="G254">
        <v>18</v>
      </c>
      <c r="H254">
        <v>6</v>
      </c>
      <c r="I254" s="10">
        <f>((G254*8)*(G254*8))/10000</f>
        <v>2.0735999999999999</v>
      </c>
      <c r="J254" s="10" t="s">
        <v>1744</v>
      </c>
      <c r="K254" s="10">
        <f>((25*0.4)+I254)+(0.1*G254)</f>
        <v>13.8736</v>
      </c>
      <c r="L254" s="10">
        <f>K254-I254</f>
        <v>11.8</v>
      </c>
      <c r="M254" t="s">
        <v>223</v>
      </c>
      <c r="N254" t="s">
        <v>44</v>
      </c>
      <c r="O254" t="s">
        <v>45</v>
      </c>
      <c r="P254" t="s">
        <v>45</v>
      </c>
      <c r="Q254" t="s">
        <v>46</v>
      </c>
      <c r="R254" t="s">
        <v>204</v>
      </c>
      <c r="V254">
        <v>135926.50600000101</v>
      </c>
      <c r="W254">
        <v>453655.22900000197</v>
      </c>
      <c r="X254" t="s">
        <v>1026</v>
      </c>
      <c r="Y254" t="s">
        <v>49</v>
      </c>
      <c r="Z254" t="s">
        <v>206</v>
      </c>
      <c r="AA254" t="s">
        <v>46</v>
      </c>
      <c r="AB254" s="1">
        <v>44775.305783032403</v>
      </c>
      <c r="AC254" t="s">
        <v>50</v>
      </c>
      <c r="AD254" s="1">
        <v>44777.469504826397</v>
      </c>
      <c r="AE254" t="s">
        <v>51</v>
      </c>
      <c r="AF254" t="s">
        <v>207</v>
      </c>
      <c r="AG254" t="s">
        <v>46</v>
      </c>
      <c r="AH254" t="s">
        <v>46</v>
      </c>
      <c r="AI254" t="s">
        <v>46</v>
      </c>
      <c r="AJ254" t="s">
        <v>46</v>
      </c>
      <c r="AK254" t="s">
        <v>46</v>
      </c>
      <c r="AL254" t="s">
        <v>46</v>
      </c>
      <c r="AM254" t="s">
        <v>46</v>
      </c>
      <c r="AP254" t="s">
        <v>53</v>
      </c>
      <c r="AR254" t="s">
        <v>46</v>
      </c>
      <c r="AU254">
        <v>5.1090152869814798</v>
      </c>
      <c r="AV254">
        <v>52.070853518673403</v>
      </c>
    </row>
    <row r="255" spans="1:48" x14ac:dyDescent="0.45">
      <c r="A255">
        <v>2095</v>
      </c>
      <c r="B255" t="s">
        <v>1027</v>
      </c>
      <c r="C255" t="s">
        <v>1027</v>
      </c>
      <c r="D255" t="s">
        <v>1028</v>
      </c>
      <c r="E255" t="s">
        <v>149</v>
      </c>
      <c r="G255">
        <v>30</v>
      </c>
      <c r="H255">
        <v>10</v>
      </c>
      <c r="I255" s="10">
        <f>((G255*8)*(G255*8))/10000</f>
        <v>5.76</v>
      </c>
      <c r="J255" s="10"/>
      <c r="M255" t="s">
        <v>202</v>
      </c>
      <c r="N255" t="s">
        <v>44</v>
      </c>
      <c r="O255" t="s">
        <v>75</v>
      </c>
      <c r="P255" t="s">
        <v>75</v>
      </c>
      <c r="Q255" t="s">
        <v>53</v>
      </c>
      <c r="R255" t="s">
        <v>119</v>
      </c>
      <c r="V255">
        <v>135940.95300000199</v>
      </c>
      <c r="W255">
        <v>453652.26800000301</v>
      </c>
      <c r="X255" t="s">
        <v>1029</v>
      </c>
      <c r="Y255" t="s">
        <v>49</v>
      </c>
      <c r="AA255" t="s">
        <v>46</v>
      </c>
      <c r="AB255" s="1">
        <v>44775.305783032403</v>
      </c>
      <c r="AC255" t="s">
        <v>50</v>
      </c>
      <c r="AD255" s="1">
        <v>44778.628673877298</v>
      </c>
      <c r="AE255" t="s">
        <v>51</v>
      </c>
      <c r="AF255" t="s">
        <v>73</v>
      </c>
      <c r="AG255" t="s">
        <v>53</v>
      </c>
      <c r="AH255" t="s">
        <v>46</v>
      </c>
      <c r="AI255" t="s">
        <v>46</v>
      </c>
      <c r="AJ255" t="s">
        <v>46</v>
      </c>
      <c r="AK255" t="s">
        <v>53</v>
      </c>
      <c r="AL255" t="s">
        <v>46</v>
      </c>
      <c r="AM255" t="s">
        <v>53</v>
      </c>
      <c r="AP255" t="s">
        <v>53</v>
      </c>
      <c r="AR255" t="s">
        <v>46</v>
      </c>
      <c r="AU255">
        <v>5.10922616018442</v>
      </c>
      <c r="AV255">
        <v>52.070827402403502</v>
      </c>
    </row>
    <row r="256" spans="1:48" x14ac:dyDescent="0.45">
      <c r="A256">
        <v>2096</v>
      </c>
      <c r="B256" t="s">
        <v>1030</v>
      </c>
      <c r="C256" t="s">
        <v>1030</v>
      </c>
      <c r="D256" t="s">
        <v>1028</v>
      </c>
      <c r="E256" t="s">
        <v>149</v>
      </c>
      <c r="G256">
        <v>26</v>
      </c>
      <c r="H256">
        <v>10</v>
      </c>
      <c r="I256" s="10">
        <f>((G256*8)*(G256*8))/10000</f>
        <v>4.3263999999999996</v>
      </c>
      <c r="J256" s="10"/>
      <c r="M256" t="s">
        <v>202</v>
      </c>
      <c r="N256" t="s">
        <v>44</v>
      </c>
      <c r="O256" t="s">
        <v>75</v>
      </c>
      <c r="P256" t="s">
        <v>75</v>
      </c>
      <c r="Q256" t="s">
        <v>53</v>
      </c>
      <c r="R256" t="s">
        <v>119</v>
      </c>
      <c r="V256">
        <v>135931.41800000099</v>
      </c>
      <c r="W256">
        <v>453650.89500000299</v>
      </c>
      <c r="X256" t="s">
        <v>1031</v>
      </c>
      <c r="Y256" t="s">
        <v>49</v>
      </c>
      <c r="AA256" t="s">
        <v>46</v>
      </c>
      <c r="AB256" s="1">
        <v>44775.305783032403</v>
      </c>
      <c r="AC256" t="s">
        <v>50</v>
      </c>
      <c r="AD256" s="1">
        <v>44778.628673877298</v>
      </c>
      <c r="AE256" t="s">
        <v>51</v>
      </c>
      <c r="AF256" t="s">
        <v>73</v>
      </c>
      <c r="AG256" t="s">
        <v>53</v>
      </c>
      <c r="AH256" t="s">
        <v>46</v>
      </c>
      <c r="AI256" t="s">
        <v>46</v>
      </c>
      <c r="AJ256" t="s">
        <v>46</v>
      </c>
      <c r="AK256" t="s">
        <v>53</v>
      </c>
      <c r="AL256" t="s">
        <v>46</v>
      </c>
      <c r="AM256" t="s">
        <v>53</v>
      </c>
      <c r="AP256" t="s">
        <v>53</v>
      </c>
      <c r="AR256" t="s">
        <v>46</v>
      </c>
      <c r="AU256">
        <v>5.1090871699891496</v>
      </c>
      <c r="AV256">
        <v>52.070814733885399</v>
      </c>
    </row>
    <row r="257" spans="1:48" x14ac:dyDescent="0.45">
      <c r="A257">
        <v>2097</v>
      </c>
      <c r="B257" t="s">
        <v>1032</v>
      </c>
      <c r="C257" t="s">
        <v>1032</v>
      </c>
      <c r="D257" t="s">
        <v>1028</v>
      </c>
      <c r="E257" t="s">
        <v>149</v>
      </c>
      <c r="G257">
        <v>21</v>
      </c>
      <c r="H257">
        <v>10</v>
      </c>
      <c r="I257" s="10">
        <f>((G257*8)*(G257*8))/10000</f>
        <v>2.8224</v>
      </c>
      <c r="J257" s="10"/>
      <c r="M257" t="s">
        <v>202</v>
      </c>
      <c r="N257" t="s">
        <v>44</v>
      </c>
      <c r="O257" t="s">
        <v>75</v>
      </c>
      <c r="P257" t="s">
        <v>75</v>
      </c>
      <c r="Q257" t="s">
        <v>53</v>
      </c>
      <c r="R257" t="s">
        <v>119</v>
      </c>
      <c r="V257">
        <v>135936.65500000099</v>
      </c>
      <c r="W257">
        <v>453651.58200000197</v>
      </c>
      <c r="X257" t="s">
        <v>1033</v>
      </c>
      <c r="Y257" t="s">
        <v>49</v>
      </c>
      <c r="AA257" t="s">
        <v>46</v>
      </c>
      <c r="AB257" s="1">
        <v>44775.305783032403</v>
      </c>
      <c r="AC257" t="s">
        <v>50</v>
      </c>
      <c r="AD257" s="1">
        <v>44778.628673877298</v>
      </c>
      <c r="AE257" t="s">
        <v>51</v>
      </c>
      <c r="AF257" t="s">
        <v>73</v>
      </c>
      <c r="AG257" t="s">
        <v>53</v>
      </c>
      <c r="AH257" t="s">
        <v>46</v>
      </c>
      <c r="AI257" t="s">
        <v>46</v>
      </c>
      <c r="AJ257" t="s">
        <v>46</v>
      </c>
      <c r="AK257" t="s">
        <v>53</v>
      </c>
      <c r="AL257" t="s">
        <v>46</v>
      </c>
      <c r="AM257" t="s">
        <v>53</v>
      </c>
      <c r="AP257" t="s">
        <v>53</v>
      </c>
      <c r="AR257" t="s">
        <v>46</v>
      </c>
      <c r="AU257">
        <v>5.1091635126509303</v>
      </c>
      <c r="AV257">
        <v>52.0708210888113</v>
      </c>
    </row>
    <row r="258" spans="1:48" x14ac:dyDescent="0.45">
      <c r="A258">
        <v>2098</v>
      </c>
      <c r="B258" t="s">
        <v>1034</v>
      </c>
      <c r="C258" t="s">
        <v>1034</v>
      </c>
      <c r="D258" t="s">
        <v>1028</v>
      </c>
      <c r="E258" t="s">
        <v>149</v>
      </c>
      <c r="G258">
        <v>26</v>
      </c>
      <c r="H258">
        <v>10</v>
      </c>
      <c r="I258" s="10">
        <f>((G258*8)*(G258*8))/10000</f>
        <v>4.3263999999999996</v>
      </c>
      <c r="J258" s="10"/>
      <c r="M258" t="s">
        <v>202</v>
      </c>
      <c r="N258" t="s">
        <v>44</v>
      </c>
      <c r="O258" t="s">
        <v>45</v>
      </c>
      <c r="P258" t="s">
        <v>45</v>
      </c>
      <c r="Q258" t="s">
        <v>53</v>
      </c>
      <c r="R258" t="s">
        <v>119</v>
      </c>
      <c r="V258">
        <v>135922.64200000101</v>
      </c>
      <c r="W258">
        <v>453649.70300000202</v>
      </c>
      <c r="X258" t="s">
        <v>1035</v>
      </c>
      <c r="Y258" t="s">
        <v>49</v>
      </c>
      <c r="AA258" t="s">
        <v>46</v>
      </c>
      <c r="AB258" s="1">
        <v>44775.305783032403</v>
      </c>
      <c r="AC258" t="s">
        <v>50</v>
      </c>
      <c r="AD258" s="1">
        <v>44778.628673877298</v>
      </c>
      <c r="AE258" t="s">
        <v>51</v>
      </c>
      <c r="AF258" t="s">
        <v>73</v>
      </c>
      <c r="AG258" t="s">
        <v>53</v>
      </c>
      <c r="AH258" t="s">
        <v>46</v>
      </c>
      <c r="AI258" t="s">
        <v>46</v>
      </c>
      <c r="AJ258" t="s">
        <v>46</v>
      </c>
      <c r="AK258" t="s">
        <v>53</v>
      </c>
      <c r="AL258" t="s">
        <v>46</v>
      </c>
      <c r="AM258" t="s">
        <v>53</v>
      </c>
      <c r="AP258" t="s">
        <v>53</v>
      </c>
      <c r="AR258" t="s">
        <v>46</v>
      </c>
      <c r="AU258">
        <v>5.1089592396812398</v>
      </c>
      <c r="AV258">
        <v>52.070803718156803</v>
      </c>
    </row>
    <row r="259" spans="1:48" x14ac:dyDescent="0.45">
      <c r="A259">
        <v>2099</v>
      </c>
      <c r="B259" t="s">
        <v>1036</v>
      </c>
      <c r="C259" t="s">
        <v>1036</v>
      </c>
      <c r="D259" t="s">
        <v>1028</v>
      </c>
      <c r="E259" t="s">
        <v>149</v>
      </c>
      <c r="G259">
        <v>27</v>
      </c>
      <c r="H259">
        <v>10</v>
      </c>
      <c r="I259" s="10">
        <f>((G259*8)*(G259*8))/10000</f>
        <v>4.6656000000000004</v>
      </c>
      <c r="J259" s="10"/>
      <c r="M259" t="s">
        <v>202</v>
      </c>
      <c r="N259" t="s">
        <v>44</v>
      </c>
      <c r="O259" t="s">
        <v>45</v>
      </c>
      <c r="P259" t="s">
        <v>45</v>
      </c>
      <c r="Q259" t="s">
        <v>53</v>
      </c>
      <c r="R259" t="s">
        <v>119</v>
      </c>
      <c r="V259">
        <v>135916.285</v>
      </c>
      <c r="W259">
        <v>453648.51200000203</v>
      </c>
      <c r="X259" t="s">
        <v>1037</v>
      </c>
      <c r="Y259" t="s">
        <v>49</v>
      </c>
      <c r="AA259" t="s">
        <v>46</v>
      </c>
      <c r="AB259" s="1">
        <v>44775.305783032403</v>
      </c>
      <c r="AC259" t="s">
        <v>50</v>
      </c>
      <c r="AD259" s="1">
        <v>44778.628673877298</v>
      </c>
      <c r="AE259" t="s">
        <v>51</v>
      </c>
      <c r="AF259" t="s">
        <v>73</v>
      </c>
      <c r="AG259" t="s">
        <v>53</v>
      </c>
      <c r="AH259" t="s">
        <v>46</v>
      </c>
      <c r="AI259" t="s">
        <v>46</v>
      </c>
      <c r="AJ259" t="s">
        <v>46</v>
      </c>
      <c r="AK259" t="s">
        <v>53</v>
      </c>
      <c r="AL259" t="s">
        <v>46</v>
      </c>
      <c r="AM259" t="s">
        <v>53</v>
      </c>
      <c r="AP259" t="s">
        <v>53</v>
      </c>
      <c r="AR259" t="s">
        <v>46</v>
      </c>
      <c r="AU259">
        <v>5.1088665901863299</v>
      </c>
      <c r="AV259">
        <v>52.070792794592201</v>
      </c>
    </row>
    <row r="260" spans="1:48" x14ac:dyDescent="0.45">
      <c r="A260">
        <v>2100</v>
      </c>
      <c r="B260" t="s">
        <v>1038</v>
      </c>
      <c r="C260" t="s">
        <v>1038</v>
      </c>
      <c r="D260" t="s">
        <v>1028</v>
      </c>
      <c r="E260" t="s">
        <v>149</v>
      </c>
      <c r="G260">
        <v>30</v>
      </c>
      <c r="H260">
        <v>10</v>
      </c>
      <c r="I260" s="10">
        <f>((G260*8)*(G260*8))/10000</f>
        <v>5.76</v>
      </c>
      <c r="J260" s="10"/>
      <c r="M260" t="s">
        <v>202</v>
      </c>
      <c r="N260" t="s">
        <v>44</v>
      </c>
      <c r="O260" t="s">
        <v>75</v>
      </c>
      <c r="P260" t="s">
        <v>75</v>
      </c>
      <c r="Q260" t="s">
        <v>53</v>
      </c>
      <c r="R260" t="s">
        <v>119</v>
      </c>
      <c r="V260">
        <v>135906.02100000199</v>
      </c>
      <c r="W260">
        <v>453647.13700000203</v>
      </c>
      <c r="X260" t="s">
        <v>1039</v>
      </c>
      <c r="Y260" t="s">
        <v>49</v>
      </c>
      <c r="AA260" t="s">
        <v>46</v>
      </c>
      <c r="AB260" s="1">
        <v>44775.305783032403</v>
      </c>
      <c r="AC260" t="s">
        <v>50</v>
      </c>
      <c r="AD260" s="1">
        <v>44778.628673877298</v>
      </c>
      <c r="AE260" t="s">
        <v>51</v>
      </c>
      <c r="AF260" t="s">
        <v>73</v>
      </c>
      <c r="AG260" t="s">
        <v>53</v>
      </c>
      <c r="AH260" t="s">
        <v>46</v>
      </c>
      <c r="AI260" t="s">
        <v>46</v>
      </c>
      <c r="AJ260" t="s">
        <v>46</v>
      </c>
      <c r="AK260" t="s">
        <v>46</v>
      </c>
      <c r="AL260" t="s">
        <v>46</v>
      </c>
      <c r="AM260" t="s">
        <v>53</v>
      </c>
      <c r="AP260" t="s">
        <v>53</v>
      </c>
      <c r="AR260" t="s">
        <v>46</v>
      </c>
      <c r="AU260">
        <v>5.1087169679443596</v>
      </c>
      <c r="AV260">
        <v>52.0707800825544</v>
      </c>
    </row>
    <row r="261" spans="1:48" x14ac:dyDescent="0.45">
      <c r="A261">
        <v>2101</v>
      </c>
      <c r="B261" t="s">
        <v>1040</v>
      </c>
      <c r="C261" t="s">
        <v>1040</v>
      </c>
      <c r="D261" t="s">
        <v>1041</v>
      </c>
      <c r="E261" t="s">
        <v>1042</v>
      </c>
      <c r="G261">
        <v>25</v>
      </c>
      <c r="H261">
        <v>8</v>
      </c>
      <c r="I261" s="10">
        <f>((G261*8)*(G261*8))/10000</f>
        <v>4</v>
      </c>
      <c r="J261" s="10"/>
      <c r="M261" t="s">
        <v>202</v>
      </c>
      <c r="N261" t="s">
        <v>184</v>
      </c>
      <c r="O261" t="s">
        <v>75</v>
      </c>
      <c r="P261" t="s">
        <v>75</v>
      </c>
      <c r="Q261" t="s">
        <v>53</v>
      </c>
      <c r="R261" t="s">
        <v>119</v>
      </c>
      <c r="V261">
        <v>135914.47200000301</v>
      </c>
      <c r="W261">
        <v>453651.97700000199</v>
      </c>
      <c r="X261" t="s">
        <v>1043</v>
      </c>
      <c r="Y261" t="s">
        <v>49</v>
      </c>
      <c r="AA261" t="s">
        <v>46</v>
      </c>
      <c r="AB261" s="1">
        <v>44775.305783032403</v>
      </c>
      <c r="AC261" t="s">
        <v>50</v>
      </c>
      <c r="AD261" s="1">
        <v>44777.468975115698</v>
      </c>
      <c r="AE261" t="s">
        <v>51</v>
      </c>
      <c r="AF261" t="s">
        <v>207</v>
      </c>
      <c r="AG261" t="s">
        <v>53</v>
      </c>
      <c r="AH261" t="s">
        <v>46</v>
      </c>
      <c r="AI261" t="s">
        <v>46</v>
      </c>
      <c r="AJ261" t="s">
        <v>46</v>
      </c>
      <c r="AK261" t="s">
        <v>46</v>
      </c>
      <c r="AL261" t="s">
        <v>46</v>
      </c>
      <c r="AM261" t="s">
        <v>46</v>
      </c>
      <c r="AP261" t="s">
        <v>53</v>
      </c>
      <c r="AR261" t="s">
        <v>46</v>
      </c>
      <c r="AU261">
        <v>5.10883995415029</v>
      </c>
      <c r="AV261">
        <v>52.070823875451303</v>
      </c>
    </row>
    <row r="262" spans="1:48" x14ac:dyDescent="0.45">
      <c r="A262">
        <v>2102</v>
      </c>
      <c r="B262" t="s">
        <v>1044</v>
      </c>
      <c r="C262" t="s">
        <v>1044</v>
      </c>
      <c r="D262" t="s">
        <v>892</v>
      </c>
      <c r="E262" t="s">
        <v>201</v>
      </c>
      <c r="F262">
        <v>1</v>
      </c>
      <c r="G262">
        <v>15</v>
      </c>
      <c r="H262">
        <v>6</v>
      </c>
      <c r="I262" s="10">
        <f>((G262*8)*(G262*8))/10000</f>
        <v>1.44</v>
      </c>
      <c r="J262" s="10" t="s">
        <v>1744</v>
      </c>
      <c r="K262" s="10">
        <f>((25*0.4)+I262)+(0.1*G262)</f>
        <v>12.94</v>
      </c>
      <c r="L262" s="10">
        <f>K262-I262</f>
        <v>11.5</v>
      </c>
      <c r="M262" t="s">
        <v>223</v>
      </c>
      <c r="N262" t="s">
        <v>44</v>
      </c>
      <c r="O262" t="s">
        <v>45</v>
      </c>
      <c r="P262" t="s">
        <v>45</v>
      </c>
      <c r="Q262" t="s">
        <v>46</v>
      </c>
      <c r="R262" t="s">
        <v>204</v>
      </c>
      <c r="V262">
        <v>135896.70300000199</v>
      </c>
      <c r="W262">
        <v>453657.35800000298</v>
      </c>
      <c r="X262" t="s">
        <v>1045</v>
      </c>
      <c r="Y262" t="s">
        <v>49</v>
      </c>
      <c r="Z262" t="s">
        <v>1046</v>
      </c>
      <c r="AA262" t="s">
        <v>46</v>
      </c>
      <c r="AB262" s="1">
        <v>44775.305783032403</v>
      </c>
      <c r="AC262" t="s">
        <v>50</v>
      </c>
      <c r="AD262" s="1">
        <v>44777.462045763903</v>
      </c>
      <c r="AE262" t="s">
        <v>51</v>
      </c>
      <c r="AF262" t="s">
        <v>52</v>
      </c>
      <c r="AG262" t="s">
        <v>46</v>
      </c>
      <c r="AH262" t="s">
        <v>46</v>
      </c>
      <c r="AI262" t="s">
        <v>46</v>
      </c>
      <c r="AJ262" t="s">
        <v>46</v>
      </c>
      <c r="AK262" t="s">
        <v>46</v>
      </c>
      <c r="AL262" t="s">
        <v>46</v>
      </c>
      <c r="AM262" t="s">
        <v>46</v>
      </c>
      <c r="AP262" t="s">
        <v>53</v>
      </c>
      <c r="AR262" t="s">
        <v>46</v>
      </c>
      <c r="AU262">
        <v>5.1085804943506297</v>
      </c>
      <c r="AV262">
        <v>52.070871627389799</v>
      </c>
    </row>
    <row r="263" spans="1:48" x14ac:dyDescent="0.45">
      <c r="A263">
        <v>2103</v>
      </c>
      <c r="B263" t="s">
        <v>1047</v>
      </c>
      <c r="C263" t="s">
        <v>1047</v>
      </c>
      <c r="D263" t="s">
        <v>194</v>
      </c>
      <c r="E263" t="s">
        <v>229</v>
      </c>
      <c r="G263">
        <v>33</v>
      </c>
      <c r="H263">
        <v>10</v>
      </c>
      <c r="I263" s="10">
        <f>((G263*8)*(G263*8))/10000</f>
        <v>6.9695999999999998</v>
      </c>
      <c r="J263" s="10"/>
      <c r="M263" t="s">
        <v>202</v>
      </c>
      <c r="N263" t="s">
        <v>184</v>
      </c>
      <c r="O263" t="s">
        <v>75</v>
      </c>
      <c r="P263" t="s">
        <v>75</v>
      </c>
      <c r="Q263" t="s">
        <v>53</v>
      </c>
      <c r="R263" t="s">
        <v>119</v>
      </c>
      <c r="V263">
        <v>135898.68900000301</v>
      </c>
      <c r="W263">
        <v>453649.77399999998</v>
      </c>
      <c r="X263" t="s">
        <v>1048</v>
      </c>
      <c r="Y263" t="s">
        <v>49</v>
      </c>
      <c r="Z263" t="s">
        <v>1729</v>
      </c>
      <c r="AA263" t="s">
        <v>46</v>
      </c>
      <c r="AB263" s="1">
        <v>44775.305783032403</v>
      </c>
      <c r="AC263" t="s">
        <v>50</v>
      </c>
      <c r="AD263" s="1">
        <v>44778.595236018497</v>
      </c>
      <c r="AE263" t="s">
        <v>51</v>
      </c>
      <c r="AF263" t="s">
        <v>235</v>
      </c>
      <c r="AG263" t="s">
        <v>53</v>
      </c>
      <c r="AH263" t="s">
        <v>46</v>
      </c>
      <c r="AI263" t="s">
        <v>46</v>
      </c>
      <c r="AJ263" t="s">
        <v>46</v>
      </c>
      <c r="AK263" t="s">
        <v>46</v>
      </c>
      <c r="AL263" t="s">
        <v>46</v>
      </c>
      <c r="AM263" t="s">
        <v>53</v>
      </c>
      <c r="AP263" t="s">
        <v>53</v>
      </c>
      <c r="AR263" t="s">
        <v>46</v>
      </c>
      <c r="AU263">
        <v>5.1086098841871399</v>
      </c>
      <c r="AV263">
        <v>52.070803531123097</v>
      </c>
    </row>
    <row r="264" spans="1:48" x14ac:dyDescent="0.45">
      <c r="A264">
        <v>2104</v>
      </c>
      <c r="B264" t="s">
        <v>1049</v>
      </c>
      <c r="C264" t="s">
        <v>1049</v>
      </c>
      <c r="D264" t="s">
        <v>1050</v>
      </c>
      <c r="E264" t="s">
        <v>1051</v>
      </c>
      <c r="F264">
        <v>1</v>
      </c>
      <c r="G264">
        <v>10</v>
      </c>
      <c r="H264">
        <v>4</v>
      </c>
      <c r="I264" s="10">
        <f>((G264*8)*(G264*8))/10000</f>
        <v>0.64</v>
      </c>
      <c r="J264" s="10" t="s">
        <v>1744</v>
      </c>
      <c r="K264" s="10">
        <f>((25*0.4)+I264)+(0.05*G264)</f>
        <v>11.14</v>
      </c>
      <c r="L264" s="10">
        <f>K264-I264</f>
        <v>10.5</v>
      </c>
      <c r="M264" t="s">
        <v>223</v>
      </c>
      <c r="N264" t="s">
        <v>1052</v>
      </c>
      <c r="O264" t="s">
        <v>75</v>
      </c>
      <c r="P264" t="s">
        <v>75</v>
      </c>
      <c r="Q264" t="s">
        <v>46</v>
      </c>
      <c r="V264">
        <v>135976.40600000299</v>
      </c>
      <c r="W264">
        <v>453556.808000002</v>
      </c>
      <c r="X264" t="s">
        <v>1053</v>
      </c>
      <c r="Y264" t="s">
        <v>49</v>
      </c>
      <c r="Z264" t="s">
        <v>96</v>
      </c>
      <c r="AA264" t="s">
        <v>46</v>
      </c>
      <c r="AB264" s="1">
        <v>44775.305783032403</v>
      </c>
      <c r="AC264" t="s">
        <v>50</v>
      </c>
      <c r="AD264" s="1">
        <v>44778.598818182902</v>
      </c>
      <c r="AE264" t="s">
        <v>51</v>
      </c>
      <c r="AF264" t="s">
        <v>73</v>
      </c>
      <c r="AG264" t="s">
        <v>46</v>
      </c>
      <c r="AH264" t="s">
        <v>46</v>
      </c>
      <c r="AI264" t="s">
        <v>46</v>
      </c>
      <c r="AJ264" t="s">
        <v>46</v>
      </c>
      <c r="AK264" t="s">
        <v>46</v>
      </c>
      <c r="AL264" t="s">
        <v>46</v>
      </c>
      <c r="AM264" t="s">
        <v>46</v>
      </c>
      <c r="AP264" t="s">
        <v>46</v>
      </c>
      <c r="AQ264" t="s">
        <v>1724</v>
      </c>
      <c r="AR264" t="s">
        <v>46</v>
      </c>
      <c r="AU264">
        <v>5.1097485560200901</v>
      </c>
      <c r="AV264">
        <v>52.069970629364498</v>
      </c>
    </row>
    <row r="265" spans="1:48" x14ac:dyDescent="0.45">
      <c r="A265">
        <v>2105</v>
      </c>
      <c r="B265" t="s">
        <v>1054</v>
      </c>
      <c r="C265" t="s">
        <v>1054</v>
      </c>
      <c r="D265" t="s">
        <v>1055</v>
      </c>
      <c r="E265" t="s">
        <v>1056</v>
      </c>
      <c r="G265">
        <v>42</v>
      </c>
      <c r="H265">
        <v>14</v>
      </c>
      <c r="I265" s="10">
        <f>((G265*8)*(G265*8))/10000</f>
        <v>11.2896</v>
      </c>
      <c r="J265" s="10"/>
      <c r="M265" t="s">
        <v>202</v>
      </c>
      <c r="N265" t="s">
        <v>44</v>
      </c>
      <c r="O265" t="s">
        <v>75</v>
      </c>
      <c r="P265" t="s">
        <v>75</v>
      </c>
      <c r="Q265" t="s">
        <v>53</v>
      </c>
      <c r="R265" t="s">
        <v>213</v>
      </c>
      <c r="V265">
        <v>135894.76000000199</v>
      </c>
      <c r="W265">
        <v>453642.13700000203</v>
      </c>
      <c r="X265" t="s">
        <v>1057</v>
      </c>
      <c r="Y265" t="s">
        <v>49</v>
      </c>
      <c r="Z265" t="s">
        <v>1058</v>
      </c>
      <c r="AA265" t="s">
        <v>46</v>
      </c>
      <c r="AB265" s="1">
        <v>44775.305783032403</v>
      </c>
      <c r="AC265" t="s">
        <v>50</v>
      </c>
      <c r="AD265" s="1">
        <v>44777.4653876968</v>
      </c>
      <c r="AE265" t="s">
        <v>51</v>
      </c>
      <c r="AF265" t="s">
        <v>235</v>
      </c>
      <c r="AG265" t="s">
        <v>46</v>
      </c>
      <c r="AH265" t="s">
        <v>46</v>
      </c>
      <c r="AI265" t="s">
        <v>46</v>
      </c>
      <c r="AJ265" t="s">
        <v>53</v>
      </c>
      <c r="AK265" t="s">
        <v>46</v>
      </c>
      <c r="AL265" t="s">
        <v>46</v>
      </c>
      <c r="AM265" t="s">
        <v>53</v>
      </c>
      <c r="AP265" t="s">
        <v>53</v>
      </c>
      <c r="AR265" t="s">
        <v>46</v>
      </c>
      <c r="AU265">
        <v>5.1085530074930503</v>
      </c>
      <c r="AV265">
        <v>52.070734754576797</v>
      </c>
    </row>
    <row r="266" spans="1:48" x14ac:dyDescent="0.45">
      <c r="A266">
        <v>2106</v>
      </c>
      <c r="B266" t="s">
        <v>1059</v>
      </c>
      <c r="C266" t="s">
        <v>1059</v>
      </c>
      <c r="D266" t="s">
        <v>1060</v>
      </c>
      <c r="E266" t="s">
        <v>42</v>
      </c>
      <c r="F266">
        <v>1</v>
      </c>
      <c r="G266">
        <v>15</v>
      </c>
      <c r="H266">
        <v>4</v>
      </c>
      <c r="I266" s="10">
        <f>((G266*8)*(G266*8))/10000</f>
        <v>1.44</v>
      </c>
      <c r="J266" s="10" t="s">
        <v>1744</v>
      </c>
      <c r="K266" s="10">
        <f>((25*0.4)+I266)+(0.1*G266)</f>
        <v>12.94</v>
      </c>
      <c r="L266" s="10">
        <f>K266-I266</f>
        <v>11.5</v>
      </c>
      <c r="M266" t="s">
        <v>223</v>
      </c>
      <c r="N266" t="s">
        <v>44</v>
      </c>
      <c r="O266" t="s">
        <v>68</v>
      </c>
      <c r="P266" t="s">
        <v>75</v>
      </c>
      <c r="Q266" t="s">
        <v>46</v>
      </c>
      <c r="V266">
        <v>135902.67000000199</v>
      </c>
      <c r="W266">
        <v>453643.04000000301</v>
      </c>
      <c r="X266" t="s">
        <v>1061</v>
      </c>
      <c r="Y266" t="s">
        <v>71</v>
      </c>
      <c r="AA266" t="s">
        <v>46</v>
      </c>
      <c r="AB266" s="1">
        <v>44775.305783032403</v>
      </c>
      <c r="AC266" t="s">
        <v>50</v>
      </c>
      <c r="AD266" s="1">
        <v>44777.466674097202</v>
      </c>
      <c r="AE266" t="s">
        <v>51</v>
      </c>
      <c r="AF266" t="s">
        <v>52</v>
      </c>
      <c r="AG266" t="s">
        <v>46</v>
      </c>
      <c r="AH266" t="s">
        <v>53</v>
      </c>
      <c r="AI266" t="s">
        <v>46</v>
      </c>
      <c r="AK266" t="s">
        <v>46</v>
      </c>
      <c r="AL266" t="s">
        <v>46</v>
      </c>
      <c r="AM266" t="s">
        <v>46</v>
      </c>
      <c r="AO266" t="s">
        <v>1062</v>
      </c>
      <c r="AP266" t="s">
        <v>53</v>
      </c>
      <c r="AR266" t="s">
        <v>46</v>
      </c>
      <c r="AU266">
        <v>5.1086683231795798</v>
      </c>
      <c r="AV266">
        <v>52.070743143378998</v>
      </c>
    </row>
    <row r="267" spans="1:48" x14ac:dyDescent="0.45">
      <c r="A267">
        <v>2107</v>
      </c>
      <c r="B267" t="s">
        <v>1063</v>
      </c>
      <c r="C267" t="s">
        <v>1063</v>
      </c>
      <c r="D267" t="s">
        <v>1064</v>
      </c>
      <c r="E267" t="s">
        <v>1065</v>
      </c>
      <c r="F267">
        <v>1</v>
      </c>
      <c r="G267">
        <v>14</v>
      </c>
      <c r="H267">
        <v>4</v>
      </c>
      <c r="I267" s="10">
        <f>((G267*8)*(G267*8))/10000</f>
        <v>1.2544</v>
      </c>
      <c r="J267" s="10" t="s">
        <v>1744</v>
      </c>
      <c r="K267" s="10">
        <f>((25*0.4)+I267)+(0.1*G267)</f>
        <v>12.654400000000001</v>
      </c>
      <c r="L267" s="10">
        <f>K267-I267</f>
        <v>11.4</v>
      </c>
      <c r="M267" t="s">
        <v>202</v>
      </c>
      <c r="N267" t="s">
        <v>44</v>
      </c>
      <c r="O267" t="s">
        <v>45</v>
      </c>
      <c r="P267" t="s">
        <v>45</v>
      </c>
      <c r="Q267" t="s">
        <v>46</v>
      </c>
      <c r="V267">
        <v>135892.30400000099</v>
      </c>
      <c r="W267">
        <v>453647.19300000003</v>
      </c>
      <c r="X267" t="s">
        <v>1066</v>
      </c>
      <c r="Y267" t="s">
        <v>49</v>
      </c>
      <c r="Z267" t="s">
        <v>1058</v>
      </c>
      <c r="AA267" t="s">
        <v>46</v>
      </c>
      <c r="AB267" s="1">
        <v>44775.305783032403</v>
      </c>
      <c r="AC267" t="s">
        <v>50</v>
      </c>
      <c r="AD267" s="1">
        <v>44777.463895960602</v>
      </c>
      <c r="AE267" t="s">
        <v>51</v>
      </c>
      <c r="AF267" t="s">
        <v>52</v>
      </c>
      <c r="AG267" t="s">
        <v>46</v>
      </c>
      <c r="AH267" t="s">
        <v>46</v>
      </c>
      <c r="AI267" t="s">
        <v>46</v>
      </c>
      <c r="AJ267" t="s">
        <v>46</v>
      </c>
      <c r="AK267" t="s">
        <v>46</v>
      </c>
      <c r="AL267" t="s">
        <v>46</v>
      </c>
      <c r="AM267" t="s">
        <v>46</v>
      </c>
      <c r="AP267" t="s">
        <v>53</v>
      </c>
      <c r="AR267" t="s">
        <v>46</v>
      </c>
      <c r="AU267">
        <v>5.1085169041809904</v>
      </c>
      <c r="AV267">
        <v>52.070780113046197</v>
      </c>
    </row>
    <row r="268" spans="1:48" x14ac:dyDescent="0.45">
      <c r="A268">
        <v>2108</v>
      </c>
      <c r="B268" t="s">
        <v>1067</v>
      </c>
      <c r="C268" t="s">
        <v>1067</v>
      </c>
      <c r="D268" t="s">
        <v>196</v>
      </c>
      <c r="E268" t="s">
        <v>197</v>
      </c>
      <c r="G268">
        <v>29</v>
      </c>
      <c r="H268">
        <v>8</v>
      </c>
      <c r="I268" s="10">
        <f>((G268*8)*(G268*8))/10000</f>
        <v>5.3823999999999996</v>
      </c>
      <c r="J268" s="10"/>
      <c r="M268" t="s">
        <v>211</v>
      </c>
      <c r="N268" t="s">
        <v>44</v>
      </c>
      <c r="O268" t="s">
        <v>87</v>
      </c>
      <c r="P268" t="s">
        <v>87</v>
      </c>
      <c r="Q268" t="s">
        <v>53</v>
      </c>
      <c r="R268" t="s">
        <v>87</v>
      </c>
      <c r="V268">
        <v>135890.968000002</v>
      </c>
      <c r="W268">
        <v>453645.24300000101</v>
      </c>
      <c r="X268" t="s">
        <v>1068</v>
      </c>
      <c r="Y268" t="s">
        <v>87</v>
      </c>
      <c r="AA268" t="s">
        <v>46</v>
      </c>
      <c r="AB268" s="1">
        <v>44775.305783032403</v>
      </c>
      <c r="AC268" t="s">
        <v>50</v>
      </c>
      <c r="AD268" s="1">
        <v>44777.464769085702</v>
      </c>
      <c r="AE268" t="s">
        <v>51</v>
      </c>
      <c r="AF268" t="s">
        <v>207</v>
      </c>
      <c r="AG268" t="s">
        <v>53</v>
      </c>
      <c r="AH268" t="s">
        <v>53</v>
      </c>
      <c r="AK268" t="s">
        <v>46</v>
      </c>
      <c r="AP268" t="s">
        <v>53</v>
      </c>
      <c r="AR268" t="s">
        <v>46</v>
      </c>
      <c r="AU268">
        <v>5.1084975279196403</v>
      </c>
      <c r="AV268">
        <v>52.070762540442402</v>
      </c>
    </row>
    <row r="269" spans="1:48" x14ac:dyDescent="0.45">
      <c r="A269">
        <v>2109</v>
      </c>
      <c r="B269" t="s">
        <v>1069</v>
      </c>
      <c r="C269" t="s">
        <v>1069</v>
      </c>
      <c r="D269" t="s">
        <v>196</v>
      </c>
      <c r="E269" t="s">
        <v>197</v>
      </c>
      <c r="G269">
        <v>45</v>
      </c>
      <c r="H269">
        <v>12</v>
      </c>
      <c r="I269" s="10">
        <f>((G269*8)*(G269*8))/10000</f>
        <v>12.96</v>
      </c>
      <c r="J269" s="10"/>
      <c r="M269" t="s">
        <v>211</v>
      </c>
      <c r="N269" t="s">
        <v>44</v>
      </c>
      <c r="O269" t="s">
        <v>68</v>
      </c>
      <c r="P269" t="s">
        <v>68</v>
      </c>
      <c r="Q269" t="s">
        <v>53</v>
      </c>
      <c r="R269" t="s">
        <v>315</v>
      </c>
      <c r="V269">
        <v>135889.704</v>
      </c>
      <c r="W269">
        <v>453653.33300000097</v>
      </c>
      <c r="X269" t="s">
        <v>1070</v>
      </c>
      <c r="Y269" t="s">
        <v>188</v>
      </c>
      <c r="Z269" t="s">
        <v>1058</v>
      </c>
      <c r="AA269" t="s">
        <v>46</v>
      </c>
      <c r="AB269" s="1">
        <v>44775.305783032403</v>
      </c>
      <c r="AC269" t="s">
        <v>50</v>
      </c>
      <c r="AD269" s="1">
        <v>44777.462750462997</v>
      </c>
      <c r="AE269" t="s">
        <v>51</v>
      </c>
      <c r="AF269" t="s">
        <v>235</v>
      </c>
      <c r="AG269" t="s">
        <v>46</v>
      </c>
      <c r="AH269" t="s">
        <v>53</v>
      </c>
      <c r="AI269" t="s">
        <v>46</v>
      </c>
      <c r="AJ269" t="s">
        <v>53</v>
      </c>
      <c r="AK269" t="s">
        <v>46</v>
      </c>
      <c r="AL269" t="s">
        <v>46</v>
      </c>
      <c r="AM269" t="s">
        <v>46</v>
      </c>
      <c r="AP269" t="s">
        <v>53</v>
      </c>
      <c r="AR269" t="s">
        <v>46</v>
      </c>
      <c r="AU269">
        <v>5.1084786399078199</v>
      </c>
      <c r="AV269">
        <v>52.0708352094925</v>
      </c>
    </row>
    <row r="270" spans="1:48" x14ac:dyDescent="0.45">
      <c r="A270">
        <v>2110</v>
      </c>
      <c r="B270" t="s">
        <v>1071</v>
      </c>
      <c r="C270" t="s">
        <v>1071</v>
      </c>
      <c r="D270" t="s">
        <v>196</v>
      </c>
      <c r="E270" t="s">
        <v>197</v>
      </c>
      <c r="G270">
        <v>47</v>
      </c>
      <c r="H270">
        <v>12</v>
      </c>
      <c r="I270" s="10">
        <f>((G270*8)*(G270*8))/10000</f>
        <v>14.137600000000001</v>
      </c>
      <c r="J270" s="10"/>
      <c r="M270" t="s">
        <v>211</v>
      </c>
      <c r="N270" t="s">
        <v>44</v>
      </c>
      <c r="O270" t="s">
        <v>88</v>
      </c>
      <c r="P270" t="s">
        <v>68</v>
      </c>
      <c r="Q270" t="s">
        <v>53</v>
      </c>
      <c r="R270" t="s">
        <v>315</v>
      </c>
      <c r="V270">
        <v>135886.05499999999</v>
      </c>
      <c r="W270">
        <v>453673.98200000101</v>
      </c>
      <c r="X270" t="s">
        <v>1072</v>
      </c>
      <c r="Y270" t="s">
        <v>188</v>
      </c>
      <c r="Z270" t="s">
        <v>1058</v>
      </c>
      <c r="AA270" t="s">
        <v>46</v>
      </c>
      <c r="AB270" s="1">
        <v>44775.305783032403</v>
      </c>
      <c r="AC270" t="s">
        <v>50</v>
      </c>
      <c r="AD270" s="1">
        <v>44777.459378379601</v>
      </c>
      <c r="AE270" t="s">
        <v>51</v>
      </c>
      <c r="AF270" t="s">
        <v>235</v>
      </c>
      <c r="AG270" t="s">
        <v>46</v>
      </c>
      <c r="AH270" t="s">
        <v>53</v>
      </c>
      <c r="AI270" t="s">
        <v>46</v>
      </c>
      <c r="AJ270" t="s">
        <v>53</v>
      </c>
      <c r="AK270" t="s">
        <v>46</v>
      </c>
      <c r="AL270" t="s">
        <v>46</v>
      </c>
      <c r="AM270" t="s">
        <v>46</v>
      </c>
      <c r="AP270" t="s">
        <v>53</v>
      </c>
      <c r="AR270" t="s">
        <v>46</v>
      </c>
      <c r="AU270">
        <v>5.1084242564324596</v>
      </c>
      <c r="AV270">
        <v>52.0710218651476</v>
      </c>
    </row>
    <row r="271" spans="1:48" x14ac:dyDescent="0.45">
      <c r="A271">
        <v>2111</v>
      </c>
      <c r="B271" t="s">
        <v>1073</v>
      </c>
      <c r="C271" t="s">
        <v>1073</v>
      </c>
      <c r="D271" t="s">
        <v>196</v>
      </c>
      <c r="E271" t="s">
        <v>197</v>
      </c>
      <c r="G271">
        <v>40</v>
      </c>
      <c r="H271">
        <v>12</v>
      </c>
      <c r="I271" s="10">
        <f>((G271*8)*(G271*8))/10000</f>
        <v>10.24</v>
      </c>
      <c r="J271" s="10"/>
      <c r="M271" t="s">
        <v>211</v>
      </c>
      <c r="N271" t="s">
        <v>44</v>
      </c>
      <c r="O271" t="s">
        <v>68</v>
      </c>
      <c r="P271" t="s">
        <v>68</v>
      </c>
      <c r="Q271" t="s">
        <v>53</v>
      </c>
      <c r="R271" t="s">
        <v>315</v>
      </c>
      <c r="V271">
        <v>135885.408</v>
      </c>
      <c r="W271">
        <v>453680.64100000297</v>
      </c>
      <c r="X271" t="s">
        <v>1074</v>
      </c>
      <c r="Y271" t="s">
        <v>49</v>
      </c>
      <c r="Z271" t="s">
        <v>1075</v>
      </c>
      <c r="AA271" t="s">
        <v>46</v>
      </c>
      <c r="AB271" s="1">
        <v>44775.305783032403</v>
      </c>
      <c r="AC271" t="s">
        <v>50</v>
      </c>
      <c r="AD271" s="1">
        <v>44777.421036713</v>
      </c>
      <c r="AE271" t="s">
        <v>51</v>
      </c>
      <c r="AF271" t="s">
        <v>235</v>
      </c>
      <c r="AG271" t="s">
        <v>46</v>
      </c>
      <c r="AH271" t="s">
        <v>53</v>
      </c>
      <c r="AI271" t="s">
        <v>46</v>
      </c>
      <c r="AJ271" t="s">
        <v>53</v>
      </c>
      <c r="AK271" t="s">
        <v>53</v>
      </c>
      <c r="AL271" t="s">
        <v>46</v>
      </c>
      <c r="AM271" t="s">
        <v>53</v>
      </c>
      <c r="AP271" t="s">
        <v>53</v>
      </c>
      <c r="AR271" t="s">
        <v>46</v>
      </c>
      <c r="AU271">
        <v>5.1084144546263497</v>
      </c>
      <c r="AV271">
        <v>52.071080504671997</v>
      </c>
    </row>
    <row r="272" spans="1:48" x14ac:dyDescent="0.45">
      <c r="A272">
        <v>2112</v>
      </c>
      <c r="B272" t="s">
        <v>1076</v>
      </c>
      <c r="C272" t="s">
        <v>1076</v>
      </c>
      <c r="D272" t="s">
        <v>196</v>
      </c>
      <c r="E272" t="s">
        <v>197</v>
      </c>
      <c r="G272">
        <v>37</v>
      </c>
      <c r="H272">
        <v>10</v>
      </c>
      <c r="I272" s="10">
        <f>((G272*8)*(G272*8))/10000</f>
        <v>8.7615999999999996</v>
      </c>
      <c r="J272" s="10"/>
      <c r="M272" t="s">
        <v>211</v>
      </c>
      <c r="N272" t="s">
        <v>44</v>
      </c>
      <c r="O272" t="s">
        <v>68</v>
      </c>
      <c r="P272" t="s">
        <v>68</v>
      </c>
      <c r="Q272" t="s">
        <v>53</v>
      </c>
      <c r="R272" t="s">
        <v>315</v>
      </c>
      <c r="V272">
        <v>135883.74700000099</v>
      </c>
      <c r="W272">
        <v>453685.408</v>
      </c>
      <c r="X272" t="s">
        <v>1077</v>
      </c>
      <c r="Y272" t="s">
        <v>49</v>
      </c>
      <c r="Z272" t="s">
        <v>1078</v>
      </c>
      <c r="AA272" t="s">
        <v>46</v>
      </c>
      <c r="AB272" s="1">
        <v>44775.305783032403</v>
      </c>
      <c r="AC272" t="s">
        <v>50</v>
      </c>
      <c r="AD272" s="1">
        <v>44777.4227886921</v>
      </c>
      <c r="AE272" t="s">
        <v>51</v>
      </c>
      <c r="AF272" t="s">
        <v>235</v>
      </c>
      <c r="AG272" t="s">
        <v>46</v>
      </c>
      <c r="AH272" t="s">
        <v>53</v>
      </c>
      <c r="AI272" t="s">
        <v>46</v>
      </c>
      <c r="AJ272" t="s">
        <v>53</v>
      </c>
      <c r="AK272" t="s">
        <v>53</v>
      </c>
      <c r="AL272" t="s">
        <v>46</v>
      </c>
      <c r="AM272" t="s">
        <v>53</v>
      </c>
      <c r="AP272" t="s">
        <v>53</v>
      </c>
      <c r="AR272" t="s">
        <v>46</v>
      </c>
      <c r="AU272">
        <v>5.1083899621323603</v>
      </c>
      <c r="AV272">
        <v>52.071123293001399</v>
      </c>
    </row>
    <row r="273" spans="1:48" x14ac:dyDescent="0.45">
      <c r="A273">
        <v>2113</v>
      </c>
      <c r="B273" t="s">
        <v>1079</v>
      </c>
      <c r="C273" t="s">
        <v>1079</v>
      </c>
      <c r="D273" t="s">
        <v>196</v>
      </c>
      <c r="E273" t="s">
        <v>197</v>
      </c>
      <c r="G273">
        <v>44</v>
      </c>
      <c r="H273">
        <v>12</v>
      </c>
      <c r="I273" s="10">
        <f>((G273*8)*(G273*8))/10000</f>
        <v>12.3904</v>
      </c>
      <c r="J273" s="10"/>
      <c r="M273" t="s">
        <v>211</v>
      </c>
      <c r="N273" t="s">
        <v>44</v>
      </c>
      <c r="O273" t="s">
        <v>68</v>
      </c>
      <c r="P273" t="s">
        <v>68</v>
      </c>
      <c r="Q273" t="s">
        <v>53</v>
      </c>
      <c r="R273" t="s">
        <v>315</v>
      </c>
      <c r="V273">
        <v>135889.38100000101</v>
      </c>
      <c r="W273">
        <v>453685.08300000097</v>
      </c>
      <c r="X273" t="s">
        <v>1080</v>
      </c>
      <c r="Y273" t="s">
        <v>49</v>
      </c>
      <c r="Z273" t="s">
        <v>1058</v>
      </c>
      <c r="AA273" t="s">
        <v>46</v>
      </c>
      <c r="AB273" s="1">
        <v>44775.305783032403</v>
      </c>
      <c r="AC273" t="s">
        <v>50</v>
      </c>
      <c r="AD273" s="1">
        <v>44777.418235289399</v>
      </c>
      <c r="AE273" t="s">
        <v>51</v>
      </c>
      <c r="AF273" t="s">
        <v>235</v>
      </c>
      <c r="AG273" t="s">
        <v>46</v>
      </c>
      <c r="AH273" t="s">
        <v>53</v>
      </c>
      <c r="AI273" t="s">
        <v>46</v>
      </c>
      <c r="AJ273" t="s">
        <v>53</v>
      </c>
      <c r="AK273" t="s">
        <v>46</v>
      </c>
      <c r="AL273" t="s">
        <v>46</v>
      </c>
      <c r="AM273" t="s">
        <v>53</v>
      </c>
      <c r="AP273" t="s">
        <v>53</v>
      </c>
      <c r="AR273" t="s">
        <v>46</v>
      </c>
      <c r="AU273">
        <v>5.10847215209556</v>
      </c>
      <c r="AV273">
        <v>52.071120566250698</v>
      </c>
    </row>
    <row r="274" spans="1:48" x14ac:dyDescent="0.45">
      <c r="A274">
        <v>2114</v>
      </c>
      <c r="B274" t="s">
        <v>1081</v>
      </c>
      <c r="C274" t="s">
        <v>1081</v>
      </c>
      <c r="D274" t="s">
        <v>196</v>
      </c>
      <c r="E274" t="s">
        <v>197</v>
      </c>
      <c r="G274">
        <v>43</v>
      </c>
      <c r="H274">
        <v>12</v>
      </c>
      <c r="I274" s="10">
        <f>((G274*8)*(G274*8))/10000</f>
        <v>11.833600000000001</v>
      </c>
      <c r="J274" s="10"/>
      <c r="M274" t="s">
        <v>211</v>
      </c>
      <c r="N274" t="s">
        <v>44</v>
      </c>
      <c r="O274" t="s">
        <v>68</v>
      </c>
      <c r="P274" t="s">
        <v>68</v>
      </c>
      <c r="Q274" t="s">
        <v>53</v>
      </c>
      <c r="R274" t="s">
        <v>315</v>
      </c>
      <c r="V274">
        <v>135896.89300000301</v>
      </c>
      <c r="W274">
        <v>453681.94099999999</v>
      </c>
      <c r="X274" t="s">
        <v>1082</v>
      </c>
      <c r="Y274" t="s">
        <v>188</v>
      </c>
      <c r="Z274" t="s">
        <v>1058</v>
      </c>
      <c r="AA274" t="s">
        <v>46</v>
      </c>
      <c r="AB274" s="1">
        <v>44775.305783032403</v>
      </c>
      <c r="AC274" t="s">
        <v>50</v>
      </c>
      <c r="AD274" s="1">
        <v>44777.418235289399</v>
      </c>
      <c r="AE274" t="s">
        <v>51</v>
      </c>
      <c r="AF274" t="s">
        <v>235</v>
      </c>
      <c r="AG274" t="s">
        <v>46</v>
      </c>
      <c r="AH274" t="s">
        <v>53</v>
      </c>
      <c r="AI274" t="s">
        <v>46</v>
      </c>
      <c r="AJ274" t="s">
        <v>53</v>
      </c>
      <c r="AK274" t="s">
        <v>46</v>
      </c>
      <c r="AL274" t="s">
        <v>46</v>
      </c>
      <c r="AM274" t="s">
        <v>53</v>
      </c>
      <c r="AP274" t="s">
        <v>53</v>
      </c>
      <c r="AR274" t="s">
        <v>46</v>
      </c>
      <c r="AU274">
        <v>5.1085818902301101</v>
      </c>
      <c r="AV274">
        <v>52.071092585092103</v>
      </c>
    </row>
    <row r="275" spans="1:48" x14ac:dyDescent="0.45">
      <c r="A275">
        <v>2115</v>
      </c>
      <c r="B275" t="s">
        <v>1083</v>
      </c>
      <c r="C275" t="s">
        <v>1083</v>
      </c>
      <c r="D275" t="s">
        <v>1084</v>
      </c>
      <c r="E275" t="s">
        <v>1042</v>
      </c>
      <c r="G275">
        <v>25</v>
      </c>
      <c r="H275">
        <v>6</v>
      </c>
      <c r="I275" s="10">
        <f>((G275*8)*(G275*8))/10000</f>
        <v>4</v>
      </c>
      <c r="J275" s="10"/>
      <c r="M275" t="s">
        <v>202</v>
      </c>
      <c r="N275" t="s">
        <v>44</v>
      </c>
      <c r="O275" t="s">
        <v>75</v>
      </c>
      <c r="P275" t="s">
        <v>45</v>
      </c>
      <c r="Q275" t="s">
        <v>53</v>
      </c>
      <c r="R275" t="s">
        <v>1085</v>
      </c>
      <c r="V275">
        <v>135892.126000002</v>
      </c>
      <c r="W275">
        <v>453680.74900000199</v>
      </c>
      <c r="X275" t="s">
        <v>1086</v>
      </c>
      <c r="Y275" t="s">
        <v>49</v>
      </c>
      <c r="Z275" t="s">
        <v>1058</v>
      </c>
      <c r="AA275" t="s">
        <v>46</v>
      </c>
      <c r="AB275" s="1">
        <v>44775.305783032403</v>
      </c>
      <c r="AC275" t="s">
        <v>50</v>
      </c>
      <c r="AD275" s="1">
        <v>44778.594975347201</v>
      </c>
      <c r="AE275" t="s">
        <v>51</v>
      </c>
      <c r="AF275" t="s">
        <v>207</v>
      </c>
      <c r="AG275" t="s">
        <v>53</v>
      </c>
      <c r="AH275" t="s">
        <v>46</v>
      </c>
      <c r="AI275" t="s">
        <v>46</v>
      </c>
      <c r="AJ275" t="s">
        <v>53</v>
      </c>
      <c r="AK275" t="s">
        <v>46</v>
      </c>
      <c r="AL275" t="s">
        <v>46</v>
      </c>
      <c r="AM275" t="s">
        <v>46</v>
      </c>
      <c r="AP275" t="s">
        <v>53</v>
      </c>
      <c r="AR275" t="s">
        <v>46</v>
      </c>
      <c r="AU275">
        <v>5.1085124303816203</v>
      </c>
      <c r="AV275">
        <v>52.071081707074399</v>
      </c>
    </row>
    <row r="276" spans="1:48" x14ac:dyDescent="0.45">
      <c r="A276">
        <v>2116</v>
      </c>
      <c r="B276" t="s">
        <v>1087</v>
      </c>
      <c r="C276" t="s">
        <v>1087</v>
      </c>
      <c r="D276" t="s">
        <v>196</v>
      </c>
      <c r="E276" t="s">
        <v>197</v>
      </c>
      <c r="G276">
        <v>47</v>
      </c>
      <c r="H276">
        <v>12</v>
      </c>
      <c r="I276" s="10">
        <f>((G276*8)*(G276*8))/10000</f>
        <v>14.137600000000001</v>
      </c>
      <c r="J276" s="10"/>
      <c r="M276" t="s">
        <v>211</v>
      </c>
      <c r="N276" t="s">
        <v>44</v>
      </c>
      <c r="O276" t="s">
        <v>68</v>
      </c>
      <c r="P276" t="s">
        <v>68</v>
      </c>
      <c r="Q276" t="s">
        <v>53</v>
      </c>
      <c r="R276" t="s">
        <v>315</v>
      </c>
      <c r="V276">
        <v>135903.50300000201</v>
      </c>
      <c r="W276">
        <v>453679.16</v>
      </c>
      <c r="X276" t="s">
        <v>1088</v>
      </c>
      <c r="Y276" t="s">
        <v>49</v>
      </c>
      <c r="Z276" t="s">
        <v>1058</v>
      </c>
      <c r="AA276" t="s">
        <v>46</v>
      </c>
      <c r="AB276" s="1">
        <v>44775.305783032403</v>
      </c>
      <c r="AC276" t="s">
        <v>50</v>
      </c>
      <c r="AD276" s="1">
        <v>44777.418235289399</v>
      </c>
      <c r="AE276" t="s">
        <v>51</v>
      </c>
      <c r="AF276" t="s">
        <v>235</v>
      </c>
      <c r="AG276" t="s">
        <v>46</v>
      </c>
      <c r="AH276" t="s">
        <v>53</v>
      </c>
      <c r="AI276" t="s">
        <v>46</v>
      </c>
      <c r="AJ276" t="s">
        <v>53</v>
      </c>
      <c r="AK276" t="s">
        <v>46</v>
      </c>
      <c r="AL276" t="s">
        <v>46</v>
      </c>
      <c r="AM276" t="s">
        <v>53</v>
      </c>
      <c r="AP276" t="s">
        <v>53</v>
      </c>
      <c r="AR276" t="s">
        <v>46</v>
      </c>
      <c r="AU276">
        <v>5.1086784524045399</v>
      </c>
      <c r="AV276">
        <v>52.071067817401598</v>
      </c>
    </row>
    <row r="277" spans="1:48" x14ac:dyDescent="0.45">
      <c r="A277">
        <v>2117</v>
      </c>
      <c r="B277" t="s">
        <v>1089</v>
      </c>
      <c r="C277" t="s">
        <v>1089</v>
      </c>
      <c r="D277" t="s">
        <v>1084</v>
      </c>
      <c r="E277" t="s">
        <v>1042</v>
      </c>
      <c r="G277">
        <v>16</v>
      </c>
      <c r="H277">
        <v>6</v>
      </c>
      <c r="I277" s="10">
        <f>((G277*8)*(G277*8))/10000</f>
        <v>1.6384000000000001</v>
      </c>
      <c r="J277" s="10"/>
      <c r="M277" t="s">
        <v>202</v>
      </c>
      <c r="N277" t="s">
        <v>44</v>
      </c>
      <c r="O277" t="s">
        <v>87</v>
      </c>
      <c r="P277" t="s">
        <v>88</v>
      </c>
      <c r="Q277" t="s">
        <v>53</v>
      </c>
      <c r="R277" t="s">
        <v>87</v>
      </c>
      <c r="V277">
        <v>135891.98100000201</v>
      </c>
      <c r="W277">
        <v>453666.84400000097</v>
      </c>
      <c r="X277" t="s">
        <v>1090</v>
      </c>
      <c r="Y277" t="s">
        <v>87</v>
      </c>
      <c r="AA277" t="s">
        <v>46</v>
      </c>
      <c r="AB277" s="1">
        <v>44775.305783032403</v>
      </c>
      <c r="AC277" t="s">
        <v>50</v>
      </c>
      <c r="AD277" s="1">
        <v>44777.4598352662</v>
      </c>
      <c r="AE277" t="s">
        <v>51</v>
      </c>
      <c r="AF277" t="s">
        <v>52</v>
      </c>
      <c r="AG277" t="s">
        <v>53</v>
      </c>
      <c r="AH277" t="s">
        <v>53</v>
      </c>
      <c r="AI277" t="s">
        <v>46</v>
      </c>
      <c r="AJ277" t="s">
        <v>53</v>
      </c>
      <c r="AK277" t="s">
        <v>46</v>
      </c>
      <c r="AL277" t="s">
        <v>46</v>
      </c>
      <c r="AM277" t="s">
        <v>46</v>
      </c>
      <c r="AP277" t="s">
        <v>53</v>
      </c>
      <c r="AR277" t="s">
        <v>46</v>
      </c>
      <c r="AU277">
        <v>5.1085110936530098</v>
      </c>
      <c r="AV277">
        <v>52.0709567244174</v>
      </c>
    </row>
    <row r="278" spans="1:48" x14ac:dyDescent="0.45">
      <c r="A278">
        <v>2118</v>
      </c>
      <c r="B278" t="s">
        <v>1091</v>
      </c>
      <c r="C278" t="s">
        <v>1091</v>
      </c>
      <c r="D278" t="s">
        <v>1084</v>
      </c>
      <c r="E278" t="s">
        <v>1042</v>
      </c>
      <c r="G278">
        <v>27</v>
      </c>
      <c r="H278">
        <v>10</v>
      </c>
      <c r="I278" s="10">
        <f>((G278*8)*(G278*8))/10000</f>
        <v>4.6656000000000004</v>
      </c>
      <c r="J278" s="10"/>
      <c r="M278" t="s">
        <v>202</v>
      </c>
      <c r="N278" t="s">
        <v>44</v>
      </c>
      <c r="O278" t="s">
        <v>87</v>
      </c>
      <c r="P278" t="s">
        <v>88</v>
      </c>
      <c r="Q278" t="s">
        <v>53</v>
      </c>
      <c r="R278" t="s">
        <v>87</v>
      </c>
      <c r="V278">
        <v>135893.18100000199</v>
      </c>
      <c r="W278">
        <v>453657.46400000202</v>
      </c>
      <c r="X278" t="s">
        <v>1092</v>
      </c>
      <c r="Y278" t="s">
        <v>188</v>
      </c>
      <c r="AA278" t="s">
        <v>46</v>
      </c>
      <c r="AB278" s="1">
        <v>44775.305783032403</v>
      </c>
      <c r="AC278" t="s">
        <v>50</v>
      </c>
      <c r="AD278" s="1">
        <v>44777.461137199098</v>
      </c>
      <c r="AE278" t="s">
        <v>51</v>
      </c>
      <c r="AF278" t="s">
        <v>207</v>
      </c>
      <c r="AG278" t="s">
        <v>53</v>
      </c>
      <c r="AH278" t="s">
        <v>53</v>
      </c>
      <c r="AI278" t="s">
        <v>46</v>
      </c>
      <c r="AJ278" t="s">
        <v>53</v>
      </c>
      <c r="AK278" t="s">
        <v>46</v>
      </c>
      <c r="AL278" t="s">
        <v>46</v>
      </c>
      <c r="AM278" t="s">
        <v>46</v>
      </c>
      <c r="AP278" t="s">
        <v>53</v>
      </c>
      <c r="AR278" t="s">
        <v>46</v>
      </c>
      <c r="AU278">
        <v>5.1085291204105099</v>
      </c>
      <c r="AV278">
        <v>52.070872458681201</v>
      </c>
    </row>
    <row r="279" spans="1:48" x14ac:dyDescent="0.45">
      <c r="A279">
        <v>2119</v>
      </c>
      <c r="B279" t="s">
        <v>1093</v>
      </c>
      <c r="C279" t="s">
        <v>1093</v>
      </c>
      <c r="D279" t="s">
        <v>1084</v>
      </c>
      <c r="E279" t="s">
        <v>1042</v>
      </c>
      <c r="G279">
        <v>22</v>
      </c>
      <c r="H279">
        <v>10</v>
      </c>
      <c r="I279" s="10">
        <f>((G279*8)*(G279*8))/10000</f>
        <v>3.0975999999999999</v>
      </c>
      <c r="J279" s="10"/>
      <c r="M279" t="s">
        <v>202</v>
      </c>
      <c r="N279" t="s">
        <v>44</v>
      </c>
      <c r="O279" t="s">
        <v>87</v>
      </c>
      <c r="P279" t="s">
        <v>88</v>
      </c>
      <c r="Q279" t="s">
        <v>53</v>
      </c>
      <c r="R279" t="s">
        <v>87</v>
      </c>
      <c r="V279">
        <v>135889.967</v>
      </c>
      <c r="W279">
        <v>453661.004000001</v>
      </c>
      <c r="X279" t="s">
        <v>1094</v>
      </c>
      <c r="Y279" t="s">
        <v>87</v>
      </c>
      <c r="AA279" t="s">
        <v>46</v>
      </c>
      <c r="AB279" s="1">
        <v>44775.305783032403</v>
      </c>
      <c r="AC279" t="s">
        <v>50</v>
      </c>
      <c r="AD279" s="1">
        <v>44777.460729733801</v>
      </c>
      <c r="AE279" t="s">
        <v>51</v>
      </c>
      <c r="AF279" t="s">
        <v>52</v>
      </c>
      <c r="AG279" t="s">
        <v>53</v>
      </c>
      <c r="AH279" t="s">
        <v>53</v>
      </c>
      <c r="AI279" t="s">
        <v>46</v>
      </c>
      <c r="AJ279" t="s">
        <v>53</v>
      </c>
      <c r="AK279" t="s">
        <v>46</v>
      </c>
      <c r="AL279" t="s">
        <v>46</v>
      </c>
      <c r="AM279" t="s">
        <v>46</v>
      </c>
      <c r="AP279" t="s">
        <v>53</v>
      </c>
      <c r="AR279" t="s">
        <v>46</v>
      </c>
      <c r="AU279">
        <v>5.10848204643945</v>
      </c>
      <c r="AV279">
        <v>52.0709041652457</v>
      </c>
    </row>
    <row r="280" spans="1:48" x14ac:dyDescent="0.45">
      <c r="A280">
        <v>2120</v>
      </c>
      <c r="B280" t="s">
        <v>1095</v>
      </c>
      <c r="C280" t="s">
        <v>1095</v>
      </c>
      <c r="D280" t="s">
        <v>136</v>
      </c>
      <c r="E280" t="s">
        <v>137</v>
      </c>
      <c r="G280">
        <v>14</v>
      </c>
      <c r="H280">
        <v>4</v>
      </c>
      <c r="I280" s="10">
        <f>((G280*8)*(G280*8))/10000</f>
        <v>1.2544</v>
      </c>
      <c r="J280" s="10"/>
      <c r="M280" t="s">
        <v>202</v>
      </c>
      <c r="N280" t="s">
        <v>44</v>
      </c>
      <c r="O280" t="s">
        <v>68</v>
      </c>
      <c r="P280" t="s">
        <v>68</v>
      </c>
      <c r="Q280" t="s">
        <v>53</v>
      </c>
      <c r="R280" t="s">
        <v>315</v>
      </c>
      <c r="V280">
        <v>135889.208000001</v>
      </c>
      <c r="W280">
        <v>453663.640000001</v>
      </c>
      <c r="X280" t="s">
        <v>1096</v>
      </c>
      <c r="Y280" t="s">
        <v>49</v>
      </c>
      <c r="Z280" t="s">
        <v>1097</v>
      </c>
      <c r="AA280" t="s">
        <v>46</v>
      </c>
      <c r="AB280" s="1">
        <v>44775.305783032403</v>
      </c>
      <c r="AC280" t="s">
        <v>50</v>
      </c>
      <c r="AD280" s="1">
        <v>44777.460369803201</v>
      </c>
      <c r="AE280" t="s">
        <v>51</v>
      </c>
      <c r="AF280" t="s">
        <v>52</v>
      </c>
      <c r="AG280" t="s">
        <v>46</v>
      </c>
      <c r="AH280" t="s">
        <v>53</v>
      </c>
      <c r="AI280" t="s">
        <v>46</v>
      </c>
      <c r="AJ280" t="s">
        <v>53</v>
      </c>
      <c r="AK280" t="s">
        <v>46</v>
      </c>
      <c r="AL280" t="s">
        <v>46</v>
      </c>
      <c r="AM280" t="s">
        <v>46</v>
      </c>
      <c r="AP280" t="s">
        <v>53</v>
      </c>
      <c r="AR280" t="s">
        <v>46</v>
      </c>
      <c r="AU280">
        <v>5.1084708289691898</v>
      </c>
      <c r="AV280">
        <v>52.070927831345898</v>
      </c>
    </row>
    <row r="281" spans="1:48" x14ac:dyDescent="0.45">
      <c r="A281">
        <v>2121</v>
      </c>
      <c r="B281" t="s">
        <v>1098</v>
      </c>
      <c r="C281" t="s">
        <v>1098</v>
      </c>
      <c r="D281" t="s">
        <v>196</v>
      </c>
      <c r="E281" t="s">
        <v>197</v>
      </c>
      <c r="G281">
        <v>43</v>
      </c>
      <c r="H281">
        <v>12</v>
      </c>
      <c r="I281" s="10">
        <f>((G281*8)*(G281*8))/10000</f>
        <v>11.833600000000001</v>
      </c>
      <c r="J281" s="10"/>
      <c r="M281" t="s">
        <v>211</v>
      </c>
      <c r="N281" t="s">
        <v>44</v>
      </c>
      <c r="O281" t="s">
        <v>75</v>
      </c>
      <c r="P281" t="s">
        <v>75</v>
      </c>
      <c r="Q281" t="s">
        <v>53</v>
      </c>
      <c r="R281" t="s">
        <v>213</v>
      </c>
      <c r="V281">
        <v>135909.79500000199</v>
      </c>
      <c r="W281">
        <v>453675.99200000201</v>
      </c>
      <c r="X281" t="s">
        <v>1099</v>
      </c>
      <c r="Y281" t="s">
        <v>49</v>
      </c>
      <c r="Z281" t="s">
        <v>1100</v>
      </c>
      <c r="AA281" t="s">
        <v>46</v>
      </c>
      <c r="AB281" s="1">
        <v>44775.305783032403</v>
      </c>
      <c r="AC281" t="s">
        <v>50</v>
      </c>
      <c r="AD281" s="1">
        <v>44777.417389930597</v>
      </c>
      <c r="AE281" t="s">
        <v>51</v>
      </c>
      <c r="AF281" t="s">
        <v>235</v>
      </c>
      <c r="AG281" t="s">
        <v>46</v>
      </c>
      <c r="AH281" t="s">
        <v>46</v>
      </c>
      <c r="AI281" t="s">
        <v>46</v>
      </c>
      <c r="AJ281" t="s">
        <v>53</v>
      </c>
      <c r="AK281" t="s">
        <v>53</v>
      </c>
      <c r="AL281" t="s">
        <v>46</v>
      </c>
      <c r="AM281" t="s">
        <v>53</v>
      </c>
      <c r="AP281" t="s">
        <v>53</v>
      </c>
      <c r="AR281" t="s">
        <v>46</v>
      </c>
      <c r="AU281">
        <v>5.1087703980924202</v>
      </c>
      <c r="AV281">
        <v>52.071039560333602</v>
      </c>
    </row>
    <row r="282" spans="1:48" x14ac:dyDescent="0.45">
      <c r="A282">
        <v>2122</v>
      </c>
      <c r="B282" t="s">
        <v>1101</v>
      </c>
      <c r="C282" t="s">
        <v>1101</v>
      </c>
      <c r="D282" t="s">
        <v>915</v>
      </c>
      <c r="E282" t="s">
        <v>149</v>
      </c>
      <c r="G282">
        <v>14</v>
      </c>
      <c r="H282">
        <v>6</v>
      </c>
      <c r="I282" s="10">
        <f>((G282*8)*(G282*8))/10000</f>
        <v>1.2544</v>
      </c>
      <c r="J282" s="10"/>
      <c r="M282" t="s">
        <v>202</v>
      </c>
      <c r="N282" t="s">
        <v>44</v>
      </c>
      <c r="O282" t="s">
        <v>45</v>
      </c>
      <c r="P282" t="s">
        <v>45</v>
      </c>
      <c r="Q282" t="s">
        <v>53</v>
      </c>
      <c r="R282" t="s">
        <v>119</v>
      </c>
      <c r="V282">
        <v>135910.80600000199</v>
      </c>
      <c r="W282">
        <v>453670.24900000199</v>
      </c>
      <c r="X282" t="s">
        <v>1102</v>
      </c>
      <c r="Y282" t="s">
        <v>49</v>
      </c>
      <c r="AA282" t="s">
        <v>46</v>
      </c>
      <c r="AB282" s="1">
        <v>44775.305783032403</v>
      </c>
      <c r="AC282" t="s">
        <v>50</v>
      </c>
      <c r="AD282" s="1">
        <v>44777.4167829051</v>
      </c>
      <c r="AE282" t="s">
        <v>51</v>
      </c>
      <c r="AF282" t="s">
        <v>73</v>
      </c>
      <c r="AG282" t="s">
        <v>53</v>
      </c>
      <c r="AH282" t="s">
        <v>46</v>
      </c>
      <c r="AI282" t="s">
        <v>46</v>
      </c>
      <c r="AJ282" t="s">
        <v>46</v>
      </c>
      <c r="AK282" t="s">
        <v>46</v>
      </c>
      <c r="AL282" t="s">
        <v>46</v>
      </c>
      <c r="AM282" t="s">
        <v>46</v>
      </c>
      <c r="AP282" t="s">
        <v>53</v>
      </c>
      <c r="AR282" t="s">
        <v>46</v>
      </c>
      <c r="AU282">
        <v>5.1087854645274398</v>
      </c>
      <c r="AV282">
        <v>52.070987977278001</v>
      </c>
    </row>
    <row r="283" spans="1:48" x14ac:dyDescent="0.45">
      <c r="A283">
        <v>2123</v>
      </c>
      <c r="B283" t="s">
        <v>1103</v>
      </c>
      <c r="C283" t="s">
        <v>1103</v>
      </c>
      <c r="D283" t="s">
        <v>196</v>
      </c>
      <c r="E283" t="s">
        <v>197</v>
      </c>
      <c r="G283">
        <v>40</v>
      </c>
      <c r="H283">
        <v>12</v>
      </c>
      <c r="I283" s="10">
        <f>((G283*8)*(G283*8))/10000</f>
        <v>10.24</v>
      </c>
      <c r="J283" s="10"/>
      <c r="M283" t="s">
        <v>211</v>
      </c>
      <c r="N283" t="s">
        <v>44</v>
      </c>
      <c r="O283" t="s">
        <v>68</v>
      </c>
      <c r="P283" t="s">
        <v>68</v>
      </c>
      <c r="Q283" t="s">
        <v>53</v>
      </c>
      <c r="R283" t="s">
        <v>315</v>
      </c>
      <c r="S283" t="s">
        <v>1104</v>
      </c>
      <c r="V283">
        <v>135922.94500000001</v>
      </c>
      <c r="W283">
        <v>453669.48600000102</v>
      </c>
      <c r="X283" t="s">
        <v>1105</v>
      </c>
      <c r="Y283" t="s">
        <v>49</v>
      </c>
      <c r="Z283" t="s">
        <v>1106</v>
      </c>
      <c r="AA283" t="s">
        <v>46</v>
      </c>
      <c r="AB283" s="1">
        <v>44775.305783032403</v>
      </c>
      <c r="AC283" t="s">
        <v>50</v>
      </c>
      <c r="AD283" s="1">
        <v>44777.416112627303</v>
      </c>
      <c r="AE283" t="s">
        <v>51</v>
      </c>
      <c r="AF283" t="s">
        <v>235</v>
      </c>
      <c r="AG283" t="s">
        <v>46</v>
      </c>
      <c r="AH283" t="s">
        <v>53</v>
      </c>
      <c r="AI283" t="s">
        <v>46</v>
      </c>
      <c r="AJ283" t="s">
        <v>53</v>
      </c>
      <c r="AK283" t="s">
        <v>53</v>
      </c>
      <c r="AL283" t="s">
        <v>46</v>
      </c>
      <c r="AM283" t="s">
        <v>53</v>
      </c>
      <c r="AP283" t="s">
        <v>53</v>
      </c>
      <c r="AR283" t="s">
        <v>46</v>
      </c>
      <c r="AU283">
        <v>5.1089625536900902</v>
      </c>
      <c r="AV283">
        <v>52.070981537514101</v>
      </c>
    </row>
    <row r="284" spans="1:48" x14ac:dyDescent="0.45">
      <c r="A284">
        <v>2124</v>
      </c>
      <c r="B284" t="s">
        <v>1107</v>
      </c>
      <c r="C284" t="s">
        <v>1107</v>
      </c>
      <c r="D284" t="s">
        <v>196</v>
      </c>
      <c r="E284" t="s">
        <v>197</v>
      </c>
      <c r="G284">
        <v>45</v>
      </c>
      <c r="H284">
        <v>12</v>
      </c>
      <c r="I284" s="10">
        <f>((G284*8)*(G284*8))/10000</f>
        <v>12.96</v>
      </c>
      <c r="J284" s="10"/>
      <c r="M284" t="s">
        <v>211</v>
      </c>
      <c r="N284" t="s">
        <v>44</v>
      </c>
      <c r="O284" t="s">
        <v>68</v>
      </c>
      <c r="P284" t="s">
        <v>68</v>
      </c>
      <c r="Q284" t="s">
        <v>53</v>
      </c>
      <c r="R284" t="s">
        <v>315</v>
      </c>
      <c r="S284" t="s">
        <v>1104</v>
      </c>
      <c r="V284">
        <v>135929.95100000099</v>
      </c>
      <c r="W284">
        <v>453665.83800000302</v>
      </c>
      <c r="X284" t="s">
        <v>1108</v>
      </c>
      <c r="Y284" t="s">
        <v>49</v>
      </c>
      <c r="Z284" t="s">
        <v>1100</v>
      </c>
      <c r="AA284" t="s">
        <v>46</v>
      </c>
      <c r="AB284" s="1">
        <v>44775.305783032403</v>
      </c>
      <c r="AC284" t="s">
        <v>50</v>
      </c>
      <c r="AD284" s="1">
        <v>44777.415795451401</v>
      </c>
      <c r="AE284" t="s">
        <v>51</v>
      </c>
      <c r="AF284" t="s">
        <v>235</v>
      </c>
      <c r="AG284" t="s">
        <v>46</v>
      </c>
      <c r="AH284" t="s">
        <v>53</v>
      </c>
      <c r="AI284" t="s">
        <v>46</v>
      </c>
      <c r="AJ284" t="s">
        <v>53</v>
      </c>
      <c r="AK284" t="s">
        <v>53</v>
      </c>
      <c r="AL284" t="s">
        <v>46</v>
      </c>
      <c r="AM284" t="s">
        <v>53</v>
      </c>
      <c r="AP284" t="s">
        <v>53</v>
      </c>
      <c r="AR284" t="s">
        <v>46</v>
      </c>
      <c r="AU284">
        <v>5.1090649394638801</v>
      </c>
      <c r="AV284">
        <v>52.0709489905731</v>
      </c>
    </row>
    <row r="285" spans="1:48" x14ac:dyDescent="0.45">
      <c r="A285">
        <v>2125</v>
      </c>
      <c r="B285" t="s">
        <v>1109</v>
      </c>
      <c r="C285" t="s">
        <v>1109</v>
      </c>
      <c r="D285" t="s">
        <v>209</v>
      </c>
      <c r="E285" t="s">
        <v>210</v>
      </c>
      <c r="G285">
        <v>15</v>
      </c>
      <c r="H285">
        <v>4</v>
      </c>
      <c r="I285" s="10">
        <f>((G285*8)*(G285*8))/10000</f>
        <v>1.44</v>
      </c>
      <c r="J285" s="10"/>
      <c r="M285" t="s">
        <v>202</v>
      </c>
      <c r="N285" t="s">
        <v>44</v>
      </c>
      <c r="O285" t="s">
        <v>75</v>
      </c>
      <c r="P285" t="s">
        <v>68</v>
      </c>
      <c r="Q285" t="s">
        <v>53</v>
      </c>
      <c r="R285" t="s">
        <v>213</v>
      </c>
      <c r="S285" t="s">
        <v>1110</v>
      </c>
      <c r="V285">
        <v>135937.5</v>
      </c>
      <c r="W285">
        <v>453662.58800000302</v>
      </c>
      <c r="X285" t="s">
        <v>1111</v>
      </c>
      <c r="Y285" t="s">
        <v>49</v>
      </c>
      <c r="Z285" t="s">
        <v>1112</v>
      </c>
      <c r="AA285" t="s">
        <v>46</v>
      </c>
      <c r="AB285" s="1">
        <v>44775.305783032403</v>
      </c>
      <c r="AC285" t="s">
        <v>50</v>
      </c>
      <c r="AD285" s="1">
        <v>44777.412933425898</v>
      </c>
      <c r="AE285" t="s">
        <v>51</v>
      </c>
      <c r="AF285" t="s">
        <v>52</v>
      </c>
      <c r="AG285" t="s">
        <v>46</v>
      </c>
      <c r="AH285" t="s">
        <v>46</v>
      </c>
      <c r="AI285" t="s">
        <v>46</v>
      </c>
      <c r="AJ285" t="s">
        <v>53</v>
      </c>
      <c r="AK285" t="s">
        <v>53</v>
      </c>
      <c r="AL285" t="s">
        <v>46</v>
      </c>
      <c r="AM285" t="s">
        <v>46</v>
      </c>
      <c r="AP285" t="s">
        <v>53</v>
      </c>
      <c r="AR285" t="s">
        <v>46</v>
      </c>
      <c r="AU285">
        <v>5.1091752224784601</v>
      </c>
      <c r="AV285">
        <v>52.070920039433602</v>
      </c>
    </row>
    <row r="286" spans="1:48" x14ac:dyDescent="0.45">
      <c r="A286">
        <v>2126</v>
      </c>
      <c r="B286" t="s">
        <v>1113</v>
      </c>
      <c r="C286" t="s">
        <v>1113</v>
      </c>
      <c r="D286" t="s">
        <v>209</v>
      </c>
      <c r="E286" t="s">
        <v>210</v>
      </c>
      <c r="G286">
        <v>15</v>
      </c>
      <c r="H286">
        <v>4</v>
      </c>
      <c r="I286" s="10">
        <f>((G286*8)*(G286*8))/10000</f>
        <v>1.44</v>
      </c>
      <c r="J286" s="10"/>
      <c r="M286" t="s">
        <v>202</v>
      </c>
      <c r="N286" t="s">
        <v>44</v>
      </c>
      <c r="O286" t="s">
        <v>75</v>
      </c>
      <c r="P286" t="s">
        <v>68</v>
      </c>
      <c r="Q286" t="s">
        <v>53</v>
      </c>
      <c r="R286" t="s">
        <v>213</v>
      </c>
      <c r="S286" t="s">
        <v>1110</v>
      </c>
      <c r="V286">
        <v>135939.41400000101</v>
      </c>
      <c r="W286">
        <v>453661.79300000099</v>
      </c>
      <c r="X286" t="s">
        <v>1114</v>
      </c>
      <c r="Y286" t="s">
        <v>49</v>
      </c>
      <c r="Z286" t="s">
        <v>1112</v>
      </c>
      <c r="AA286" t="s">
        <v>46</v>
      </c>
      <c r="AB286" s="1">
        <v>44775.305783032403</v>
      </c>
      <c r="AC286" t="s">
        <v>50</v>
      </c>
      <c r="AD286" s="1">
        <v>44777.412933425898</v>
      </c>
      <c r="AE286" t="s">
        <v>51</v>
      </c>
      <c r="AF286" t="s">
        <v>52</v>
      </c>
      <c r="AG286" t="s">
        <v>46</v>
      </c>
      <c r="AH286" t="s">
        <v>46</v>
      </c>
      <c r="AI286" t="s">
        <v>46</v>
      </c>
      <c r="AJ286" t="s">
        <v>53</v>
      </c>
      <c r="AK286" t="s">
        <v>53</v>
      </c>
      <c r="AL286" t="s">
        <v>46</v>
      </c>
      <c r="AM286" t="s">
        <v>46</v>
      </c>
      <c r="AP286" t="s">
        <v>53</v>
      </c>
      <c r="AR286" t="s">
        <v>46</v>
      </c>
      <c r="AU286">
        <v>5.1092031823794102</v>
      </c>
      <c r="AV286">
        <v>52.070912959842197</v>
      </c>
    </row>
    <row r="287" spans="1:48" x14ac:dyDescent="0.45">
      <c r="A287">
        <v>2127</v>
      </c>
      <c r="B287" t="s">
        <v>1115</v>
      </c>
      <c r="C287" t="s">
        <v>1115</v>
      </c>
      <c r="D287" t="s">
        <v>209</v>
      </c>
      <c r="E287" t="s">
        <v>210</v>
      </c>
      <c r="G287">
        <v>17</v>
      </c>
      <c r="H287">
        <v>4</v>
      </c>
      <c r="I287" s="10">
        <f>((G287*8)*(G287*8))/10000</f>
        <v>1.8495999999999999</v>
      </c>
      <c r="J287" s="10"/>
      <c r="M287" t="s">
        <v>202</v>
      </c>
      <c r="N287" t="s">
        <v>44</v>
      </c>
      <c r="O287" t="s">
        <v>75</v>
      </c>
      <c r="P287" t="s">
        <v>68</v>
      </c>
      <c r="Q287" t="s">
        <v>53</v>
      </c>
      <c r="R287" t="s">
        <v>213</v>
      </c>
      <c r="S287" t="s">
        <v>1104</v>
      </c>
      <c r="V287">
        <v>135941.32800000199</v>
      </c>
      <c r="W287">
        <v>453660.52900000301</v>
      </c>
      <c r="X287" t="s">
        <v>1116</v>
      </c>
      <c r="Y287" t="s">
        <v>49</v>
      </c>
      <c r="Z287" t="s">
        <v>1117</v>
      </c>
      <c r="AA287" t="s">
        <v>46</v>
      </c>
      <c r="AB287" s="1">
        <v>44775.305783032403</v>
      </c>
      <c r="AC287" t="s">
        <v>50</v>
      </c>
      <c r="AD287" s="1">
        <v>44777.412933425898</v>
      </c>
      <c r="AE287" t="s">
        <v>51</v>
      </c>
      <c r="AF287" t="s">
        <v>52</v>
      </c>
      <c r="AG287" t="s">
        <v>46</v>
      </c>
      <c r="AH287" t="s">
        <v>46</v>
      </c>
      <c r="AI287" t="s">
        <v>46</v>
      </c>
      <c r="AJ287" t="s">
        <v>53</v>
      </c>
      <c r="AK287" t="s">
        <v>53</v>
      </c>
      <c r="AL287" t="s">
        <v>46</v>
      </c>
      <c r="AM287" t="s">
        <v>46</v>
      </c>
      <c r="AP287" t="s">
        <v>53</v>
      </c>
      <c r="AR287" t="s">
        <v>46</v>
      </c>
      <c r="AU287">
        <v>5.1092311684476899</v>
      </c>
      <c r="AV287">
        <v>52.070901664888098</v>
      </c>
    </row>
    <row r="288" spans="1:48" x14ac:dyDescent="0.45">
      <c r="A288">
        <v>2128</v>
      </c>
      <c r="B288" t="s">
        <v>1118</v>
      </c>
      <c r="C288" t="s">
        <v>1118</v>
      </c>
      <c r="D288" t="s">
        <v>209</v>
      </c>
      <c r="E288" t="s">
        <v>210</v>
      </c>
      <c r="G288">
        <v>15</v>
      </c>
      <c r="H288">
        <v>4</v>
      </c>
      <c r="I288" s="10">
        <f>((G288*8)*(G288*8))/10000</f>
        <v>1.44</v>
      </c>
      <c r="J288" s="10"/>
      <c r="M288" t="s">
        <v>202</v>
      </c>
      <c r="N288" t="s">
        <v>44</v>
      </c>
      <c r="O288" t="s">
        <v>75</v>
      </c>
      <c r="P288" t="s">
        <v>68</v>
      </c>
      <c r="Q288" t="s">
        <v>53</v>
      </c>
      <c r="R288" t="s">
        <v>213</v>
      </c>
      <c r="S288" t="s">
        <v>558</v>
      </c>
      <c r="V288">
        <v>135943.20600000001</v>
      </c>
      <c r="W288">
        <v>453659.48200000101</v>
      </c>
      <c r="X288" t="s">
        <v>1119</v>
      </c>
      <c r="Y288" t="s">
        <v>49</v>
      </c>
      <c r="Z288" t="s">
        <v>1117</v>
      </c>
      <c r="AA288" t="s">
        <v>46</v>
      </c>
      <c r="AB288" s="1">
        <v>44775.305783032403</v>
      </c>
      <c r="AC288" t="s">
        <v>50</v>
      </c>
      <c r="AD288" s="1">
        <v>44777.412933425898</v>
      </c>
      <c r="AE288" t="s">
        <v>51</v>
      </c>
      <c r="AF288" t="s">
        <v>52</v>
      </c>
      <c r="AG288" t="s">
        <v>46</v>
      </c>
      <c r="AH288" t="s">
        <v>46</v>
      </c>
      <c r="AI288" t="s">
        <v>46</v>
      </c>
      <c r="AJ288" t="s">
        <v>53</v>
      </c>
      <c r="AK288" t="s">
        <v>53</v>
      </c>
      <c r="AL288" t="s">
        <v>46</v>
      </c>
      <c r="AM288" t="s">
        <v>46</v>
      </c>
      <c r="AP288" t="s">
        <v>53</v>
      </c>
      <c r="AR288" t="s">
        <v>46</v>
      </c>
      <c r="AU288">
        <v>5.1092586173351098</v>
      </c>
      <c r="AV288">
        <v>52.0708923190777</v>
      </c>
    </row>
    <row r="289" spans="1:48" x14ac:dyDescent="0.45">
      <c r="A289">
        <v>2129</v>
      </c>
      <c r="B289" t="s">
        <v>1120</v>
      </c>
      <c r="C289" t="s">
        <v>1120</v>
      </c>
      <c r="D289" t="s">
        <v>209</v>
      </c>
      <c r="E289" t="s">
        <v>210</v>
      </c>
      <c r="G289">
        <v>17</v>
      </c>
      <c r="H289">
        <v>6</v>
      </c>
      <c r="I289" s="10">
        <f>((G289*8)*(G289*8))/10000</f>
        <v>1.8495999999999999</v>
      </c>
      <c r="J289" s="10"/>
      <c r="M289" t="s">
        <v>202</v>
      </c>
      <c r="N289" t="s">
        <v>44</v>
      </c>
      <c r="O289" t="s">
        <v>75</v>
      </c>
      <c r="P289" t="s">
        <v>68</v>
      </c>
      <c r="Q289" t="s">
        <v>53</v>
      </c>
      <c r="R289" t="s">
        <v>213</v>
      </c>
      <c r="S289" t="s">
        <v>558</v>
      </c>
      <c r="V289">
        <v>135944.687000003</v>
      </c>
      <c r="W289">
        <v>453658.94000000099</v>
      </c>
      <c r="X289" t="s">
        <v>1121</v>
      </c>
      <c r="Y289" t="s">
        <v>49</v>
      </c>
      <c r="Z289" t="s">
        <v>1117</v>
      </c>
      <c r="AA289" t="s">
        <v>46</v>
      </c>
      <c r="AB289" s="1">
        <v>44775.305783032403</v>
      </c>
      <c r="AC289" t="s">
        <v>50</v>
      </c>
      <c r="AD289" s="1">
        <v>44777.413329930598</v>
      </c>
      <c r="AE289" t="s">
        <v>51</v>
      </c>
      <c r="AF289" t="s">
        <v>52</v>
      </c>
      <c r="AG289" t="s">
        <v>46</v>
      </c>
      <c r="AH289" t="s">
        <v>46</v>
      </c>
      <c r="AI289" t="s">
        <v>46</v>
      </c>
      <c r="AJ289" t="s">
        <v>53</v>
      </c>
      <c r="AK289" t="s">
        <v>53</v>
      </c>
      <c r="AL289" t="s">
        <v>46</v>
      </c>
      <c r="AM289" t="s">
        <v>46</v>
      </c>
      <c r="AP289" t="s">
        <v>53</v>
      </c>
      <c r="AR289" t="s">
        <v>46</v>
      </c>
      <c r="AU289">
        <v>5.1092802478245503</v>
      </c>
      <c r="AV289">
        <v>52.070887498531697</v>
      </c>
    </row>
    <row r="290" spans="1:48" x14ac:dyDescent="0.45">
      <c r="A290">
        <v>2130</v>
      </c>
      <c r="B290" t="s">
        <v>1122</v>
      </c>
      <c r="C290" t="s">
        <v>1122</v>
      </c>
      <c r="D290" t="s">
        <v>1123</v>
      </c>
      <c r="E290" t="s">
        <v>1124</v>
      </c>
      <c r="F290">
        <v>1</v>
      </c>
      <c r="G290">
        <v>29</v>
      </c>
      <c r="H290">
        <v>10</v>
      </c>
      <c r="I290" s="10">
        <f>((G290*8)*(G290*8))/10000</f>
        <v>5.3823999999999996</v>
      </c>
      <c r="J290" s="10" t="s">
        <v>1744</v>
      </c>
      <c r="K290" s="10">
        <f>((25*0.4)+I290)+(0.2*G290)</f>
        <v>21.182400000000001</v>
      </c>
      <c r="L290" s="10">
        <f>K290-I290</f>
        <v>15.8</v>
      </c>
      <c r="M290" t="s">
        <v>202</v>
      </c>
      <c r="N290" t="s">
        <v>44</v>
      </c>
      <c r="O290" t="s">
        <v>75</v>
      </c>
      <c r="P290" t="s">
        <v>75</v>
      </c>
      <c r="Q290" s="8" t="s">
        <v>53</v>
      </c>
      <c r="R290" t="s">
        <v>1125</v>
      </c>
      <c r="V290">
        <v>135944.94000000099</v>
      </c>
      <c r="W290">
        <v>453655.87000000098</v>
      </c>
      <c r="X290" t="s">
        <v>1126</v>
      </c>
      <c r="Y290" t="s">
        <v>49</v>
      </c>
      <c r="Z290" t="s">
        <v>1058</v>
      </c>
      <c r="AA290" t="s">
        <v>46</v>
      </c>
      <c r="AB290" s="1">
        <v>44775.305783032403</v>
      </c>
      <c r="AC290" t="s">
        <v>50</v>
      </c>
      <c r="AD290" s="1">
        <v>44778.232502430597</v>
      </c>
      <c r="AE290" t="s">
        <v>51</v>
      </c>
      <c r="AF290" t="s">
        <v>207</v>
      </c>
      <c r="AG290" t="s">
        <v>46</v>
      </c>
      <c r="AH290" t="s">
        <v>46</v>
      </c>
      <c r="AI290" t="s">
        <v>46</v>
      </c>
      <c r="AJ290" t="s">
        <v>46</v>
      </c>
      <c r="AK290" t="s">
        <v>46</v>
      </c>
      <c r="AL290" t="s">
        <v>46</v>
      </c>
      <c r="AM290" s="8" t="s">
        <v>53</v>
      </c>
      <c r="AN290" t="s">
        <v>1786</v>
      </c>
      <c r="AP290" t="s">
        <v>53</v>
      </c>
      <c r="AR290" t="s">
        <v>46</v>
      </c>
      <c r="AU290">
        <v>5.1092841091175103</v>
      </c>
      <c r="AV290">
        <v>52.070859914176602</v>
      </c>
    </row>
    <row r="291" spans="1:48" x14ac:dyDescent="0.45">
      <c r="A291">
        <v>2131</v>
      </c>
      <c r="B291" t="s">
        <v>1127</v>
      </c>
      <c r="C291" t="s">
        <v>1127</v>
      </c>
      <c r="D291" t="s">
        <v>196</v>
      </c>
      <c r="E291" t="s">
        <v>197</v>
      </c>
      <c r="G291">
        <v>42</v>
      </c>
      <c r="H291">
        <v>10</v>
      </c>
      <c r="I291" s="10">
        <f>((G291*8)*(G291*8))/10000</f>
        <v>11.2896</v>
      </c>
      <c r="J291" s="10"/>
      <c r="M291" t="s">
        <v>211</v>
      </c>
      <c r="N291" t="s">
        <v>44</v>
      </c>
      <c r="O291" t="s">
        <v>68</v>
      </c>
      <c r="P291" t="s">
        <v>68</v>
      </c>
      <c r="Q291" t="s">
        <v>53</v>
      </c>
      <c r="R291" t="s">
        <v>315</v>
      </c>
      <c r="S291" t="s">
        <v>1104</v>
      </c>
      <c r="V291">
        <v>135949.04800000001</v>
      </c>
      <c r="W291">
        <v>453656.53800000303</v>
      </c>
      <c r="X291" t="s">
        <v>1128</v>
      </c>
      <c r="Y291" t="s">
        <v>49</v>
      </c>
      <c r="Z291" t="s">
        <v>1129</v>
      </c>
      <c r="AA291" t="s">
        <v>46</v>
      </c>
      <c r="AB291" s="1">
        <v>44775.305783032403</v>
      </c>
      <c r="AC291" t="s">
        <v>50</v>
      </c>
      <c r="AD291" s="1">
        <v>44777.414139722197</v>
      </c>
      <c r="AE291" t="s">
        <v>51</v>
      </c>
      <c r="AF291" t="s">
        <v>235</v>
      </c>
      <c r="AG291" t="s">
        <v>46</v>
      </c>
      <c r="AH291" t="s">
        <v>53</v>
      </c>
      <c r="AI291" t="s">
        <v>46</v>
      </c>
      <c r="AJ291" t="s">
        <v>53</v>
      </c>
      <c r="AK291" t="s">
        <v>53</v>
      </c>
      <c r="AL291" t="s">
        <v>46</v>
      </c>
      <c r="AM291" t="s">
        <v>53</v>
      </c>
      <c r="AP291" t="s">
        <v>53</v>
      </c>
      <c r="AR291" t="s">
        <v>46</v>
      </c>
      <c r="AU291">
        <v>5.1093439865963601</v>
      </c>
      <c r="AV291">
        <v>52.070866059388798</v>
      </c>
    </row>
    <row r="292" spans="1:48" x14ac:dyDescent="0.45">
      <c r="A292">
        <v>2132</v>
      </c>
      <c r="B292" t="s">
        <v>1130</v>
      </c>
      <c r="C292" t="s">
        <v>1130</v>
      </c>
      <c r="D292" t="s">
        <v>209</v>
      </c>
      <c r="E292" t="s">
        <v>210</v>
      </c>
      <c r="G292">
        <v>32</v>
      </c>
      <c r="H292">
        <v>8</v>
      </c>
      <c r="I292" s="10">
        <f>((G292*8)*(G292*8))/10000</f>
        <v>6.5536000000000003</v>
      </c>
      <c r="J292" s="10"/>
      <c r="M292" t="s">
        <v>211</v>
      </c>
      <c r="N292" t="s">
        <v>44</v>
      </c>
      <c r="O292" t="s">
        <v>75</v>
      </c>
      <c r="P292" t="s">
        <v>75</v>
      </c>
      <c r="Q292" t="s">
        <v>53</v>
      </c>
      <c r="R292" t="s">
        <v>213</v>
      </c>
      <c r="S292" t="s">
        <v>1131</v>
      </c>
      <c r="V292">
        <v>135947.78400000199</v>
      </c>
      <c r="W292">
        <v>453650.90400000301</v>
      </c>
      <c r="X292" t="s">
        <v>1132</v>
      </c>
      <c r="Y292" t="s">
        <v>49</v>
      </c>
      <c r="Z292" t="s">
        <v>1133</v>
      </c>
      <c r="AA292" t="s">
        <v>46</v>
      </c>
      <c r="AB292" s="1">
        <v>44775.305783032403</v>
      </c>
      <c r="AC292" t="s">
        <v>50</v>
      </c>
      <c r="AD292" s="1">
        <v>44777.410886516198</v>
      </c>
      <c r="AE292" t="s">
        <v>51</v>
      </c>
      <c r="AF292" t="s">
        <v>207</v>
      </c>
      <c r="AG292" t="s">
        <v>46</v>
      </c>
      <c r="AH292" t="s">
        <v>46</v>
      </c>
      <c r="AI292" t="s">
        <v>46</v>
      </c>
      <c r="AJ292" t="s">
        <v>46</v>
      </c>
      <c r="AK292" t="s">
        <v>53</v>
      </c>
      <c r="AL292" t="s">
        <v>46</v>
      </c>
      <c r="AM292" t="s">
        <v>46</v>
      </c>
      <c r="AP292" t="s">
        <v>53</v>
      </c>
      <c r="AR292" t="s">
        <v>46</v>
      </c>
      <c r="AU292">
        <v>5.1093258656286196</v>
      </c>
      <c r="AV292">
        <v>52.070815377729701</v>
      </c>
    </row>
    <row r="293" spans="1:48" x14ac:dyDescent="0.45">
      <c r="A293">
        <v>2133</v>
      </c>
      <c r="B293" t="s">
        <v>1134</v>
      </c>
      <c r="C293" t="s">
        <v>1134</v>
      </c>
      <c r="D293" t="s">
        <v>209</v>
      </c>
      <c r="E293" t="s">
        <v>210</v>
      </c>
      <c r="G293">
        <v>22</v>
      </c>
      <c r="H293">
        <v>4</v>
      </c>
      <c r="I293" s="10">
        <f>((G293*8)*(G293*8))/10000</f>
        <v>3.0975999999999999</v>
      </c>
      <c r="J293" s="10"/>
      <c r="M293" t="s">
        <v>202</v>
      </c>
      <c r="N293" t="s">
        <v>44</v>
      </c>
      <c r="O293" t="s">
        <v>75</v>
      </c>
      <c r="P293" t="s">
        <v>75</v>
      </c>
      <c r="Q293" t="s">
        <v>53</v>
      </c>
      <c r="R293" t="s">
        <v>1135</v>
      </c>
      <c r="S293" t="s">
        <v>1136</v>
      </c>
      <c r="U293" t="s">
        <v>213</v>
      </c>
      <c r="V293">
        <v>135950.276000001</v>
      </c>
      <c r="W293">
        <v>453649.49500000098</v>
      </c>
      <c r="X293" t="s">
        <v>1137</v>
      </c>
      <c r="Y293" t="s">
        <v>49</v>
      </c>
      <c r="Z293" t="s">
        <v>1138</v>
      </c>
      <c r="AA293" t="s">
        <v>46</v>
      </c>
      <c r="AB293" s="1">
        <v>44775.305783032403</v>
      </c>
      <c r="AC293" t="s">
        <v>50</v>
      </c>
      <c r="AD293" s="1">
        <v>44777.410445532398</v>
      </c>
      <c r="AE293" t="s">
        <v>51</v>
      </c>
      <c r="AF293" t="s">
        <v>207</v>
      </c>
      <c r="AG293" t="s">
        <v>46</v>
      </c>
      <c r="AH293" t="s">
        <v>46</v>
      </c>
      <c r="AI293" t="s">
        <v>46</v>
      </c>
      <c r="AJ293" t="s">
        <v>46</v>
      </c>
      <c r="AK293" t="s">
        <v>53</v>
      </c>
      <c r="AL293" t="s">
        <v>46</v>
      </c>
      <c r="AM293" t="s">
        <v>46</v>
      </c>
      <c r="AP293" t="s">
        <v>53</v>
      </c>
      <c r="AR293" t="s">
        <v>46</v>
      </c>
      <c r="AU293">
        <v>5.10936228975239</v>
      </c>
      <c r="AV293">
        <v>52.070802799362198</v>
      </c>
    </row>
    <row r="294" spans="1:48" x14ac:dyDescent="0.45">
      <c r="A294">
        <v>2134</v>
      </c>
      <c r="B294" t="s">
        <v>1139</v>
      </c>
      <c r="C294" t="s">
        <v>1139</v>
      </c>
      <c r="D294" t="s">
        <v>209</v>
      </c>
      <c r="E294" t="s">
        <v>210</v>
      </c>
      <c r="G294">
        <v>30</v>
      </c>
      <c r="H294">
        <v>8</v>
      </c>
      <c r="I294" s="10">
        <f>((G294*8)*(G294*8))/10000</f>
        <v>5.76</v>
      </c>
      <c r="J294" s="10"/>
      <c r="M294" t="s">
        <v>211</v>
      </c>
      <c r="N294" t="s">
        <v>44</v>
      </c>
      <c r="O294" t="s">
        <v>75</v>
      </c>
      <c r="P294" t="s">
        <v>75</v>
      </c>
      <c r="Q294" t="s">
        <v>53</v>
      </c>
      <c r="R294" t="s">
        <v>213</v>
      </c>
      <c r="S294" t="s">
        <v>212</v>
      </c>
      <c r="V294">
        <v>135955.296</v>
      </c>
      <c r="W294">
        <v>453652.24000000203</v>
      </c>
      <c r="X294" t="s">
        <v>1140</v>
      </c>
      <c r="Y294" t="s">
        <v>49</v>
      </c>
      <c r="Z294" t="s">
        <v>1141</v>
      </c>
      <c r="AA294" t="s">
        <v>46</v>
      </c>
      <c r="AB294" s="1">
        <v>44775.305783032403</v>
      </c>
      <c r="AC294" t="s">
        <v>50</v>
      </c>
      <c r="AD294" s="1">
        <v>44777.408714456004</v>
      </c>
      <c r="AE294" t="s">
        <v>51</v>
      </c>
      <c r="AF294" t="s">
        <v>207</v>
      </c>
      <c r="AG294" t="s">
        <v>46</v>
      </c>
      <c r="AH294" t="s">
        <v>46</v>
      </c>
      <c r="AI294" t="s">
        <v>46</v>
      </c>
      <c r="AJ294" t="s">
        <v>53</v>
      </c>
      <c r="AK294" t="s">
        <v>53</v>
      </c>
      <c r="AL294" t="s">
        <v>46</v>
      </c>
      <c r="AM294" t="s">
        <v>46</v>
      </c>
      <c r="AP294" t="s">
        <v>53</v>
      </c>
      <c r="AR294" t="s">
        <v>46</v>
      </c>
      <c r="AU294">
        <v>5.1094353527367904</v>
      </c>
      <c r="AV294">
        <v>52.070827643885998</v>
      </c>
    </row>
    <row r="295" spans="1:48" x14ac:dyDescent="0.45">
      <c r="A295">
        <v>1732</v>
      </c>
      <c r="B295" t="s">
        <v>208</v>
      </c>
      <c r="C295" t="s">
        <v>208</v>
      </c>
      <c r="D295" t="s">
        <v>209</v>
      </c>
      <c r="E295" t="s">
        <v>210</v>
      </c>
      <c r="G295">
        <v>30</v>
      </c>
      <c r="H295">
        <v>8</v>
      </c>
      <c r="I295" s="10">
        <f>((G295*8)*(G295*8))/10000</f>
        <v>5.76</v>
      </c>
      <c r="J295" s="10"/>
      <c r="M295" t="s">
        <v>211</v>
      </c>
      <c r="N295" t="s">
        <v>44</v>
      </c>
      <c r="O295" t="s">
        <v>75</v>
      </c>
      <c r="P295" t="s">
        <v>75</v>
      </c>
      <c r="Q295" t="s">
        <v>53</v>
      </c>
      <c r="R295" t="s">
        <v>212</v>
      </c>
      <c r="S295" t="s">
        <v>213</v>
      </c>
      <c r="V295">
        <v>135955.40500000099</v>
      </c>
      <c r="W295">
        <v>453650.43400000001</v>
      </c>
      <c r="X295" t="s">
        <v>214</v>
      </c>
      <c r="Y295" t="s">
        <v>49</v>
      </c>
      <c r="Z295" t="s">
        <v>215</v>
      </c>
      <c r="AA295" t="s">
        <v>46</v>
      </c>
      <c r="AB295" s="1">
        <v>44775.305783032403</v>
      </c>
      <c r="AC295" t="s">
        <v>50</v>
      </c>
      <c r="AD295" s="1">
        <v>44777.408714456004</v>
      </c>
      <c r="AE295" t="s">
        <v>51</v>
      </c>
      <c r="AF295" t="s">
        <v>207</v>
      </c>
      <c r="AG295" t="s">
        <v>46</v>
      </c>
      <c r="AH295" t="s">
        <v>46</v>
      </c>
      <c r="AI295" t="s">
        <v>46</v>
      </c>
      <c r="AJ295" t="s">
        <v>53</v>
      </c>
      <c r="AK295" t="s">
        <v>53</v>
      </c>
      <c r="AL295" t="s">
        <v>46</v>
      </c>
      <c r="AM295" t="s">
        <v>46</v>
      </c>
      <c r="AP295" t="s">
        <v>53</v>
      </c>
      <c r="AR295" t="s">
        <v>46</v>
      </c>
      <c r="AU295">
        <v>5.1094370432120497</v>
      </c>
      <c r="AV295">
        <v>52.070811415365498</v>
      </c>
    </row>
    <row r="296" spans="1:48" x14ac:dyDescent="0.45">
      <c r="A296">
        <v>2135</v>
      </c>
      <c r="B296" t="s">
        <v>1142</v>
      </c>
      <c r="C296" t="s">
        <v>1142</v>
      </c>
      <c r="D296" t="s">
        <v>209</v>
      </c>
      <c r="E296" t="s">
        <v>210</v>
      </c>
      <c r="G296">
        <v>24</v>
      </c>
      <c r="H296">
        <v>8</v>
      </c>
      <c r="I296" s="10">
        <f>((G296*8)*(G296*8))/10000</f>
        <v>3.6863999999999999</v>
      </c>
      <c r="J296" s="10"/>
      <c r="M296" t="s">
        <v>202</v>
      </c>
      <c r="N296" t="s">
        <v>44</v>
      </c>
      <c r="O296" t="s">
        <v>75</v>
      </c>
      <c r="P296" t="s">
        <v>75</v>
      </c>
      <c r="Q296" t="s">
        <v>53</v>
      </c>
      <c r="R296" t="s">
        <v>213</v>
      </c>
      <c r="S296" t="s">
        <v>1131</v>
      </c>
      <c r="V296">
        <v>135952.94900000101</v>
      </c>
      <c r="W296">
        <v>453651.265000001</v>
      </c>
      <c r="X296" t="s">
        <v>1143</v>
      </c>
      <c r="Y296" t="s">
        <v>49</v>
      </c>
      <c r="Z296" t="s">
        <v>1144</v>
      </c>
      <c r="AA296" t="s">
        <v>46</v>
      </c>
      <c r="AB296" s="1">
        <v>44775.305783032403</v>
      </c>
      <c r="AC296" t="s">
        <v>50</v>
      </c>
      <c r="AD296" s="1">
        <v>44777.408714456004</v>
      </c>
      <c r="AE296" t="s">
        <v>51</v>
      </c>
      <c r="AF296" t="s">
        <v>207</v>
      </c>
      <c r="AG296" t="s">
        <v>46</v>
      </c>
      <c r="AH296" t="s">
        <v>46</v>
      </c>
      <c r="AI296" t="s">
        <v>46</v>
      </c>
      <c r="AJ296" t="s">
        <v>53</v>
      </c>
      <c r="AK296" t="s">
        <v>53</v>
      </c>
      <c r="AL296" t="s">
        <v>46</v>
      </c>
      <c r="AM296" t="s">
        <v>46</v>
      </c>
      <c r="AP296" t="s">
        <v>53</v>
      </c>
      <c r="AR296" t="s">
        <v>46</v>
      </c>
      <c r="AU296">
        <v>5.1094011763979497</v>
      </c>
      <c r="AV296">
        <v>52.070818799949201</v>
      </c>
    </row>
    <row r="297" spans="1:48" x14ac:dyDescent="0.45">
      <c r="A297">
        <v>2136</v>
      </c>
      <c r="B297" t="s">
        <v>1145</v>
      </c>
      <c r="C297" t="s">
        <v>1145</v>
      </c>
      <c r="D297" t="s">
        <v>196</v>
      </c>
      <c r="E297" t="s">
        <v>197</v>
      </c>
      <c r="G297">
        <v>40</v>
      </c>
      <c r="H297">
        <v>12</v>
      </c>
      <c r="I297" s="10">
        <f>((G297*8)*(G297*8))/10000</f>
        <v>10.24</v>
      </c>
      <c r="J297" s="10"/>
      <c r="M297" t="s">
        <v>211</v>
      </c>
      <c r="N297" t="s">
        <v>44</v>
      </c>
      <c r="O297" t="s">
        <v>75</v>
      </c>
      <c r="P297" t="s">
        <v>75</v>
      </c>
      <c r="Q297" t="s">
        <v>53</v>
      </c>
      <c r="R297" t="s">
        <v>558</v>
      </c>
      <c r="S297" t="s">
        <v>213</v>
      </c>
      <c r="V297">
        <v>135964.470000003</v>
      </c>
      <c r="W297">
        <v>453649.35100000002</v>
      </c>
      <c r="X297" t="s">
        <v>1146</v>
      </c>
      <c r="Y297" t="s">
        <v>49</v>
      </c>
      <c r="Z297" t="s">
        <v>1129</v>
      </c>
      <c r="AA297" t="s">
        <v>46</v>
      </c>
      <c r="AB297" s="1">
        <v>44775.305783032403</v>
      </c>
      <c r="AC297" t="s">
        <v>50</v>
      </c>
      <c r="AD297" s="1">
        <v>44777.405423136603</v>
      </c>
      <c r="AE297" t="s">
        <v>51</v>
      </c>
      <c r="AF297" t="s">
        <v>207</v>
      </c>
      <c r="AG297" t="s">
        <v>46</v>
      </c>
      <c r="AH297" t="s">
        <v>46</v>
      </c>
      <c r="AI297" t="s">
        <v>46</v>
      </c>
      <c r="AJ297" t="s">
        <v>53</v>
      </c>
      <c r="AK297" t="s">
        <v>53</v>
      </c>
      <c r="AL297" t="s">
        <v>46</v>
      </c>
      <c r="AM297" t="s">
        <v>53</v>
      </c>
      <c r="AP297" t="s">
        <v>53</v>
      </c>
      <c r="AR297" t="s">
        <v>46</v>
      </c>
      <c r="AU297">
        <v>5.1095693155107202</v>
      </c>
      <c r="AV297">
        <v>52.070801992880199</v>
      </c>
    </row>
    <row r="298" spans="1:48" x14ac:dyDescent="0.45">
      <c r="A298">
        <v>2137</v>
      </c>
      <c r="B298" t="s">
        <v>1147</v>
      </c>
      <c r="C298" t="s">
        <v>1147</v>
      </c>
      <c r="D298" t="s">
        <v>1148</v>
      </c>
      <c r="E298" t="s">
        <v>338</v>
      </c>
      <c r="F298">
        <v>1</v>
      </c>
      <c r="G298">
        <v>36</v>
      </c>
      <c r="H298">
        <v>12</v>
      </c>
      <c r="I298" s="10">
        <f>((G298*8)*(G298*8))/10000</f>
        <v>8.2943999999999996</v>
      </c>
      <c r="J298" s="10" t="s">
        <v>1744</v>
      </c>
      <c r="K298" s="10">
        <f>((25*0.4)+I298)+(0.3*G298)</f>
        <v>29.0944</v>
      </c>
      <c r="L298" s="10">
        <f>K298-I298</f>
        <v>20.8</v>
      </c>
      <c r="M298" t="s">
        <v>211</v>
      </c>
      <c r="N298" t="s">
        <v>67</v>
      </c>
      <c r="O298" t="s">
        <v>75</v>
      </c>
      <c r="P298" t="s">
        <v>45</v>
      </c>
      <c r="Q298" s="6" t="s">
        <v>53</v>
      </c>
      <c r="R298" t="s">
        <v>458</v>
      </c>
      <c r="V298">
        <v>135817.297000002</v>
      </c>
      <c r="W298">
        <v>453685.19000000099</v>
      </c>
      <c r="X298" t="s">
        <v>1149</v>
      </c>
      <c r="Y298" t="s">
        <v>49</v>
      </c>
      <c r="Z298" t="s">
        <v>237</v>
      </c>
      <c r="AA298" t="s">
        <v>46</v>
      </c>
      <c r="AB298" s="1">
        <v>44775.305783032403</v>
      </c>
      <c r="AC298" t="s">
        <v>50</v>
      </c>
      <c r="AD298" s="1">
        <v>44777.551144236102</v>
      </c>
      <c r="AE298" t="s">
        <v>51</v>
      </c>
      <c r="AF298" t="s">
        <v>232</v>
      </c>
      <c r="AG298" t="s">
        <v>46</v>
      </c>
      <c r="AH298" t="s">
        <v>46</v>
      </c>
      <c r="AI298" t="s">
        <v>46</v>
      </c>
      <c r="AJ298" t="s">
        <v>46</v>
      </c>
      <c r="AK298" t="s">
        <v>46</v>
      </c>
      <c r="AL298" t="s">
        <v>53</v>
      </c>
      <c r="AM298" t="s">
        <v>53</v>
      </c>
      <c r="AN298" t="s">
        <v>1787</v>
      </c>
      <c r="AP298" t="s">
        <v>53</v>
      </c>
      <c r="AR298" t="s">
        <v>46</v>
      </c>
      <c r="AU298">
        <v>5.1074208025544401</v>
      </c>
      <c r="AV298">
        <v>52.071119037189298</v>
      </c>
    </row>
    <row r="299" spans="1:48" x14ac:dyDescent="0.45">
      <c r="A299">
        <v>2138</v>
      </c>
      <c r="B299" t="s">
        <v>1150</v>
      </c>
      <c r="C299" t="s">
        <v>1150</v>
      </c>
      <c r="D299" t="s">
        <v>1148</v>
      </c>
      <c r="E299" t="s">
        <v>338</v>
      </c>
      <c r="F299">
        <v>1</v>
      </c>
      <c r="G299">
        <v>57</v>
      </c>
      <c r="H299">
        <v>22</v>
      </c>
      <c r="I299" s="10">
        <f>((G299*7)*(G299*7))/10000</f>
        <v>15.9201</v>
      </c>
      <c r="J299" s="10" t="s">
        <v>1743</v>
      </c>
      <c r="K299" s="10">
        <f>((25*0.4)+I299)+(0.5*G299)</f>
        <v>54.420099999999998</v>
      </c>
      <c r="L299" s="10">
        <f>K299-I299</f>
        <v>38.5</v>
      </c>
      <c r="M299" t="s">
        <v>286</v>
      </c>
      <c r="N299" t="s">
        <v>67</v>
      </c>
      <c r="O299" t="s">
        <v>45</v>
      </c>
      <c r="P299" t="s">
        <v>45</v>
      </c>
      <c r="Q299" s="6" t="s">
        <v>53</v>
      </c>
      <c r="R299" t="s">
        <v>1151</v>
      </c>
      <c r="S299" t="s">
        <v>385</v>
      </c>
      <c r="V299">
        <v>135820.85800000301</v>
      </c>
      <c r="W299">
        <v>453692.90400000301</v>
      </c>
      <c r="X299" t="s">
        <v>1152</v>
      </c>
      <c r="Y299" t="s">
        <v>49</v>
      </c>
      <c r="Z299" t="s">
        <v>1153</v>
      </c>
      <c r="AA299" t="s">
        <v>46</v>
      </c>
      <c r="AB299" s="1">
        <v>44775.305783032403</v>
      </c>
      <c r="AC299" t="s">
        <v>50</v>
      </c>
      <c r="AD299" s="1">
        <v>44777.551144236102</v>
      </c>
      <c r="AE299" t="s">
        <v>51</v>
      </c>
      <c r="AF299" t="s">
        <v>232</v>
      </c>
      <c r="AG299" t="s">
        <v>46</v>
      </c>
      <c r="AH299" t="s">
        <v>46</v>
      </c>
      <c r="AI299" t="s">
        <v>46</v>
      </c>
      <c r="AJ299" t="s">
        <v>46</v>
      </c>
      <c r="AK299" t="s">
        <v>46</v>
      </c>
      <c r="AL299" t="s">
        <v>53</v>
      </c>
      <c r="AM299" t="s">
        <v>53</v>
      </c>
      <c r="AN299" t="s">
        <v>1787</v>
      </c>
      <c r="AP299" t="s">
        <v>53</v>
      </c>
      <c r="AR299" t="s">
        <v>46</v>
      </c>
      <c r="AU299">
        <v>5.1074723063897398</v>
      </c>
      <c r="AV299">
        <v>52.071188493613001</v>
      </c>
    </row>
    <row r="300" spans="1:48" x14ac:dyDescent="0.45">
      <c r="A300">
        <v>2139</v>
      </c>
      <c r="B300" t="s">
        <v>1154</v>
      </c>
      <c r="C300" t="s">
        <v>1154</v>
      </c>
      <c r="D300" t="s">
        <v>1148</v>
      </c>
      <c r="E300" t="s">
        <v>338</v>
      </c>
      <c r="F300">
        <v>1</v>
      </c>
      <c r="G300">
        <v>75</v>
      </c>
      <c r="H300">
        <v>22</v>
      </c>
      <c r="I300" s="10">
        <f>((G300*7)*(G300*7))/10000</f>
        <v>27.5625</v>
      </c>
      <c r="J300" s="10" t="s">
        <v>1743</v>
      </c>
      <c r="K300" s="10">
        <f>((25*0.4)+I300)+(0.7*G300)</f>
        <v>90.0625</v>
      </c>
      <c r="L300" s="10">
        <f>K300-I300</f>
        <v>62.5</v>
      </c>
      <c r="M300" t="s">
        <v>286</v>
      </c>
      <c r="N300" t="s">
        <v>67</v>
      </c>
      <c r="O300" t="s">
        <v>75</v>
      </c>
      <c r="P300" t="s">
        <v>75</v>
      </c>
      <c r="Q300" s="6" t="s">
        <v>53</v>
      </c>
      <c r="R300" t="s">
        <v>1155</v>
      </c>
      <c r="S300" t="s">
        <v>385</v>
      </c>
      <c r="V300">
        <v>135824.54200000301</v>
      </c>
      <c r="W300">
        <v>453700.63300000102</v>
      </c>
      <c r="X300" t="s">
        <v>1156</v>
      </c>
      <c r="Y300" t="s">
        <v>49</v>
      </c>
      <c r="Z300" t="s">
        <v>1157</v>
      </c>
      <c r="AA300" t="s">
        <v>46</v>
      </c>
      <c r="AB300" s="1">
        <v>44775.305783032403</v>
      </c>
      <c r="AC300" t="s">
        <v>50</v>
      </c>
      <c r="AD300" s="1">
        <v>44777.551144236102</v>
      </c>
      <c r="AE300" t="s">
        <v>51</v>
      </c>
      <c r="AF300" t="s">
        <v>232</v>
      </c>
      <c r="AG300" t="s">
        <v>46</v>
      </c>
      <c r="AH300" t="s">
        <v>46</v>
      </c>
      <c r="AI300" t="s">
        <v>46</v>
      </c>
      <c r="AJ300" t="s">
        <v>46</v>
      </c>
      <c r="AK300" t="s">
        <v>46</v>
      </c>
      <c r="AL300" t="s">
        <v>53</v>
      </c>
      <c r="AM300" t="s">
        <v>53</v>
      </c>
      <c r="AN300" t="s">
        <v>1787</v>
      </c>
      <c r="AP300" t="s">
        <v>53</v>
      </c>
      <c r="AR300" t="s">
        <v>46</v>
      </c>
      <c r="AU300">
        <v>5.1075256035002203</v>
      </c>
      <c r="AV300">
        <v>52.071258089089703</v>
      </c>
    </row>
    <row r="301" spans="1:48" x14ac:dyDescent="0.45">
      <c r="A301">
        <v>2140</v>
      </c>
      <c r="B301" t="s">
        <v>1158</v>
      </c>
      <c r="C301" t="s">
        <v>1158</v>
      </c>
      <c r="D301" t="s">
        <v>1148</v>
      </c>
      <c r="E301" t="s">
        <v>338</v>
      </c>
      <c r="G301">
        <v>70</v>
      </c>
      <c r="H301">
        <v>20</v>
      </c>
      <c r="I301" s="10">
        <f>((G301*8)*(G301*8))/10000</f>
        <v>31.36</v>
      </c>
      <c r="J301" s="10"/>
      <c r="M301" t="s">
        <v>286</v>
      </c>
      <c r="N301" t="s">
        <v>67</v>
      </c>
      <c r="O301" t="s">
        <v>75</v>
      </c>
      <c r="P301" t="s">
        <v>75</v>
      </c>
      <c r="Q301" t="s">
        <v>53</v>
      </c>
      <c r="R301" t="s">
        <v>1159</v>
      </c>
      <c r="V301">
        <v>135846.06500000099</v>
      </c>
      <c r="W301">
        <v>453703.562000003</v>
      </c>
      <c r="X301" t="s">
        <v>1160</v>
      </c>
      <c r="Y301" t="s">
        <v>49</v>
      </c>
      <c r="Z301" t="s">
        <v>1161</v>
      </c>
      <c r="AA301" t="s">
        <v>46</v>
      </c>
      <c r="AB301" s="1">
        <v>44775.305783032403</v>
      </c>
      <c r="AC301" t="s">
        <v>50</v>
      </c>
      <c r="AD301" s="1">
        <v>44777.454096469897</v>
      </c>
      <c r="AE301" t="s">
        <v>51</v>
      </c>
      <c r="AF301" t="s">
        <v>232</v>
      </c>
      <c r="AG301" t="s">
        <v>46</v>
      </c>
      <c r="AH301" t="s">
        <v>46</v>
      </c>
      <c r="AI301" t="s">
        <v>46</v>
      </c>
      <c r="AJ301" t="s">
        <v>46</v>
      </c>
      <c r="AK301" t="s">
        <v>53</v>
      </c>
      <c r="AL301" t="s">
        <v>53</v>
      </c>
      <c r="AM301" t="s">
        <v>53</v>
      </c>
      <c r="AP301" t="s">
        <v>53</v>
      </c>
      <c r="AR301" t="s">
        <v>46</v>
      </c>
      <c r="AU301">
        <v>5.1078393526489299</v>
      </c>
      <c r="AV301">
        <v>52.071285159242201</v>
      </c>
    </row>
    <row r="302" spans="1:48" x14ac:dyDescent="0.45">
      <c r="A302">
        <v>2141</v>
      </c>
      <c r="B302" t="s">
        <v>1162</v>
      </c>
      <c r="C302" t="s">
        <v>1162</v>
      </c>
      <c r="D302" t="s">
        <v>1148</v>
      </c>
      <c r="E302" t="s">
        <v>338</v>
      </c>
      <c r="F302">
        <v>1</v>
      </c>
      <c r="G302">
        <v>60</v>
      </c>
      <c r="H302">
        <v>16</v>
      </c>
      <c r="I302" s="10">
        <f>((G302*7)*(G302*7))/10000</f>
        <v>17.64</v>
      </c>
      <c r="J302" s="10" t="s">
        <v>1743</v>
      </c>
      <c r="K302" s="10">
        <f>((25*0.4)+I302)+(0.6*G302)</f>
        <v>63.64</v>
      </c>
      <c r="L302" s="10">
        <f>K302-I302</f>
        <v>46</v>
      </c>
      <c r="M302" t="s">
        <v>286</v>
      </c>
      <c r="N302" t="s">
        <v>67</v>
      </c>
      <c r="O302" t="s">
        <v>75</v>
      </c>
      <c r="P302" t="s">
        <v>75</v>
      </c>
      <c r="Q302" s="6" t="s">
        <v>53</v>
      </c>
      <c r="R302" t="s">
        <v>458</v>
      </c>
      <c r="V302">
        <v>135855.058000002</v>
      </c>
      <c r="W302">
        <v>453698.83100000001</v>
      </c>
      <c r="X302" t="s">
        <v>1163</v>
      </c>
      <c r="Y302" t="s">
        <v>49</v>
      </c>
      <c r="AA302" t="s">
        <v>46</v>
      </c>
      <c r="AB302" s="1">
        <v>44775.305783032403</v>
      </c>
      <c r="AC302" t="s">
        <v>50</v>
      </c>
      <c r="AD302" s="1">
        <v>44777.551144236102</v>
      </c>
      <c r="AE302" t="s">
        <v>51</v>
      </c>
      <c r="AF302" t="s">
        <v>232</v>
      </c>
      <c r="AG302" t="s">
        <v>46</v>
      </c>
      <c r="AH302" t="s">
        <v>46</v>
      </c>
      <c r="AI302" t="s">
        <v>46</v>
      </c>
      <c r="AJ302" t="s">
        <v>46</v>
      </c>
      <c r="AK302" t="s">
        <v>46</v>
      </c>
      <c r="AL302" t="s">
        <v>53</v>
      </c>
      <c r="AM302" t="s">
        <v>53</v>
      </c>
      <c r="AN302" t="s">
        <v>1787</v>
      </c>
      <c r="AP302" t="s">
        <v>53</v>
      </c>
      <c r="AR302" t="s">
        <v>46</v>
      </c>
      <c r="AU302">
        <v>5.1079707810902901</v>
      </c>
      <c r="AV302">
        <v>52.071242947970497</v>
      </c>
    </row>
    <row r="303" spans="1:48" x14ac:dyDescent="0.45">
      <c r="A303">
        <v>2142</v>
      </c>
      <c r="B303" t="s">
        <v>1164</v>
      </c>
      <c r="C303" t="s">
        <v>1164</v>
      </c>
      <c r="D303" t="s">
        <v>1148</v>
      </c>
      <c r="E303" t="s">
        <v>338</v>
      </c>
      <c r="F303">
        <v>1</v>
      </c>
      <c r="G303">
        <v>70</v>
      </c>
      <c r="H303">
        <v>20</v>
      </c>
      <c r="I303" s="10">
        <f>((G303*7)*(G303*7))/10000</f>
        <v>24.01</v>
      </c>
      <c r="J303" s="10" t="s">
        <v>1743</v>
      </c>
      <c r="K303" s="10">
        <f>((25*0.4)+I303)+(0.7*G303)</f>
        <v>83.01</v>
      </c>
      <c r="L303" s="10">
        <f>K303-I303</f>
        <v>59</v>
      </c>
      <c r="M303" t="s">
        <v>286</v>
      </c>
      <c r="N303" t="s">
        <v>44</v>
      </c>
      <c r="O303" t="s">
        <v>75</v>
      </c>
      <c r="P303" t="s">
        <v>75</v>
      </c>
      <c r="Q303" s="6" t="s">
        <v>53</v>
      </c>
      <c r="R303" t="s">
        <v>458</v>
      </c>
      <c r="V303">
        <v>135863.90700000199</v>
      </c>
      <c r="W303">
        <v>453694.71400000202</v>
      </c>
      <c r="X303" t="s">
        <v>1165</v>
      </c>
      <c r="Y303" t="s">
        <v>49</v>
      </c>
      <c r="AA303" t="s">
        <v>46</v>
      </c>
      <c r="AB303" s="1">
        <v>44775.305783032403</v>
      </c>
      <c r="AC303" t="s">
        <v>50</v>
      </c>
      <c r="AD303" s="1">
        <v>44777.551144236102</v>
      </c>
      <c r="AE303" t="s">
        <v>51</v>
      </c>
      <c r="AF303" t="s">
        <v>232</v>
      </c>
      <c r="AG303" t="s">
        <v>46</v>
      </c>
      <c r="AH303" t="s">
        <v>46</v>
      </c>
      <c r="AI303" t="s">
        <v>46</v>
      </c>
      <c r="AJ303" t="s">
        <v>46</v>
      </c>
      <c r="AK303" t="s">
        <v>46</v>
      </c>
      <c r="AL303" t="s">
        <v>53</v>
      </c>
      <c r="AM303" t="s">
        <v>53</v>
      </c>
      <c r="AN303" t="s">
        <v>1787</v>
      </c>
      <c r="AP303" t="s">
        <v>53</v>
      </c>
      <c r="AR303" t="s">
        <v>46</v>
      </c>
      <c r="AU303">
        <v>5.1081000746344598</v>
      </c>
      <c r="AV303">
        <v>52.071206250189</v>
      </c>
    </row>
    <row r="304" spans="1:48" x14ac:dyDescent="0.45">
      <c r="A304">
        <v>2143</v>
      </c>
      <c r="B304" t="s">
        <v>1166</v>
      </c>
      <c r="C304" t="s">
        <v>1166</v>
      </c>
      <c r="D304" t="s">
        <v>185</v>
      </c>
      <c r="E304" t="s">
        <v>186</v>
      </c>
      <c r="G304">
        <v>23</v>
      </c>
      <c r="H304">
        <v>8</v>
      </c>
      <c r="I304" s="10">
        <f>((G304*8)*(G304*8))/10000</f>
        <v>3.3856000000000002</v>
      </c>
      <c r="J304" s="10"/>
      <c r="M304" t="s">
        <v>202</v>
      </c>
      <c r="N304" t="s">
        <v>67</v>
      </c>
      <c r="O304" t="s">
        <v>75</v>
      </c>
      <c r="P304" t="s">
        <v>75</v>
      </c>
      <c r="Q304" t="s">
        <v>53</v>
      </c>
      <c r="R304" t="s">
        <v>213</v>
      </c>
      <c r="V304">
        <v>135883.39500000299</v>
      </c>
      <c r="W304">
        <v>453687.35100000002</v>
      </c>
      <c r="X304" t="s">
        <v>1167</v>
      </c>
      <c r="Y304" t="s">
        <v>49</v>
      </c>
      <c r="Z304" t="s">
        <v>1058</v>
      </c>
      <c r="AA304" t="s">
        <v>46</v>
      </c>
      <c r="AB304" s="1">
        <v>44775.305783032403</v>
      </c>
      <c r="AC304" t="s">
        <v>50</v>
      </c>
      <c r="AD304" s="1">
        <v>44777.426038726902</v>
      </c>
      <c r="AE304" t="s">
        <v>51</v>
      </c>
      <c r="AF304" t="s">
        <v>207</v>
      </c>
      <c r="AG304" t="s">
        <v>46</v>
      </c>
      <c r="AH304" t="s">
        <v>46</v>
      </c>
      <c r="AI304" t="s">
        <v>46</v>
      </c>
      <c r="AJ304" t="s">
        <v>53</v>
      </c>
      <c r="AK304" t="s">
        <v>46</v>
      </c>
      <c r="AL304" t="s">
        <v>46</v>
      </c>
      <c r="AM304" t="s">
        <v>46</v>
      </c>
      <c r="AO304" t="s">
        <v>1168</v>
      </c>
      <c r="AP304" t="s">
        <v>53</v>
      </c>
      <c r="AR304" t="s">
        <v>46</v>
      </c>
      <c r="AU304">
        <v>5.1083847194442997</v>
      </c>
      <c r="AV304">
        <v>52.071140744473702</v>
      </c>
    </row>
    <row r="305" spans="1:48" x14ac:dyDescent="0.45">
      <c r="A305">
        <v>2144</v>
      </c>
      <c r="B305" t="s">
        <v>1169</v>
      </c>
      <c r="C305" t="s">
        <v>1169</v>
      </c>
      <c r="D305" t="s">
        <v>1170</v>
      </c>
      <c r="E305" t="s">
        <v>149</v>
      </c>
      <c r="G305">
        <v>30</v>
      </c>
      <c r="H305">
        <v>10</v>
      </c>
      <c r="I305" s="10">
        <f>((G305*8)*(G305*8))/10000</f>
        <v>5.76</v>
      </c>
      <c r="J305" s="10"/>
      <c r="M305" t="s">
        <v>202</v>
      </c>
      <c r="N305" t="s">
        <v>67</v>
      </c>
      <c r="O305" t="s">
        <v>68</v>
      </c>
      <c r="P305" t="s">
        <v>68</v>
      </c>
      <c r="Q305" t="s">
        <v>53</v>
      </c>
      <c r="R305" t="s">
        <v>180</v>
      </c>
      <c r="T305" t="s">
        <v>834</v>
      </c>
      <c r="U305" t="s">
        <v>362</v>
      </c>
      <c r="V305">
        <v>136055.408</v>
      </c>
      <c r="W305">
        <v>453508.514000002</v>
      </c>
      <c r="X305" t="s">
        <v>1171</v>
      </c>
      <c r="Y305" t="s">
        <v>49</v>
      </c>
      <c r="AB305" s="1">
        <v>44775.305783032403</v>
      </c>
      <c r="AC305" t="s">
        <v>50</v>
      </c>
      <c r="AD305" s="1">
        <v>44778.173334328698</v>
      </c>
      <c r="AE305" t="s">
        <v>51</v>
      </c>
      <c r="AF305" t="s">
        <v>52</v>
      </c>
      <c r="AG305" t="s">
        <v>53</v>
      </c>
      <c r="AH305" t="s">
        <v>53</v>
      </c>
      <c r="AI305" t="s">
        <v>46</v>
      </c>
      <c r="AJ305" t="s">
        <v>46</v>
      </c>
      <c r="AK305" t="s">
        <v>53</v>
      </c>
      <c r="AL305" t="s">
        <v>46</v>
      </c>
      <c r="AM305" t="s">
        <v>53</v>
      </c>
      <c r="AP305" t="s">
        <v>53</v>
      </c>
      <c r="AR305" t="s">
        <v>46</v>
      </c>
      <c r="AU305">
        <v>5.1109034481835396</v>
      </c>
      <c r="AV305">
        <v>52.069539270948198</v>
      </c>
    </row>
    <row r="306" spans="1:48" x14ac:dyDescent="0.45">
      <c r="A306">
        <v>2145</v>
      </c>
      <c r="B306" t="s">
        <v>1172</v>
      </c>
      <c r="C306" t="s">
        <v>1172</v>
      </c>
      <c r="D306" t="s">
        <v>1173</v>
      </c>
      <c r="E306" t="s">
        <v>1174</v>
      </c>
      <c r="F306">
        <v>1</v>
      </c>
      <c r="G306">
        <v>6</v>
      </c>
      <c r="H306">
        <v>2</v>
      </c>
      <c r="I306" s="10">
        <f>((G306*8)*(G306*7))/10000</f>
        <v>0.2016</v>
      </c>
      <c r="J306" s="10" t="s">
        <v>1744</v>
      </c>
      <c r="K306" s="10">
        <f>((25*0.4)+I306)+(0.05*G306)</f>
        <v>10.5016</v>
      </c>
      <c r="L306" s="10">
        <f>K306-I306</f>
        <v>10.3</v>
      </c>
      <c r="M306" t="s">
        <v>620</v>
      </c>
      <c r="N306" t="s">
        <v>184</v>
      </c>
      <c r="O306" t="s">
        <v>45</v>
      </c>
      <c r="P306" t="s">
        <v>45</v>
      </c>
      <c r="Q306" t="s">
        <v>46</v>
      </c>
      <c r="R306" t="s">
        <v>621</v>
      </c>
      <c r="V306">
        <v>136055.151000001</v>
      </c>
      <c r="W306">
        <v>453485.400000002</v>
      </c>
      <c r="X306" t="s">
        <v>1175</v>
      </c>
      <c r="Y306" t="s">
        <v>49</v>
      </c>
      <c r="AB306" s="1">
        <v>44775.305783032403</v>
      </c>
      <c r="AC306" t="s">
        <v>50</v>
      </c>
      <c r="AD306" s="1">
        <v>44777.604265983799</v>
      </c>
      <c r="AE306" t="s">
        <v>51</v>
      </c>
      <c r="AF306" t="s">
        <v>73</v>
      </c>
      <c r="AG306" t="s">
        <v>46</v>
      </c>
      <c r="AH306" t="s">
        <v>46</v>
      </c>
      <c r="AI306" t="s">
        <v>46</v>
      </c>
      <c r="AJ306" t="s">
        <v>46</v>
      </c>
      <c r="AK306" t="s">
        <v>46</v>
      </c>
      <c r="AL306" t="s">
        <v>46</v>
      </c>
      <c r="AM306" t="s">
        <v>46</v>
      </c>
      <c r="AP306" t="s">
        <v>53</v>
      </c>
      <c r="AR306" t="s">
        <v>46</v>
      </c>
      <c r="AU306">
        <v>5.1109009822256697</v>
      </c>
      <c r="AV306">
        <v>52.069331514247303</v>
      </c>
    </row>
    <row r="307" spans="1:48" x14ac:dyDescent="0.45">
      <c r="A307">
        <v>2146</v>
      </c>
      <c r="B307" t="s">
        <v>1176</v>
      </c>
      <c r="C307" t="s">
        <v>1176</v>
      </c>
      <c r="D307" t="s">
        <v>1173</v>
      </c>
      <c r="E307" t="s">
        <v>1174</v>
      </c>
      <c r="F307">
        <v>1</v>
      </c>
      <c r="G307">
        <v>7</v>
      </c>
      <c r="H307">
        <v>2</v>
      </c>
      <c r="I307" s="10">
        <f>((G307*8)*(G307*8))/10000</f>
        <v>0.31359999999999999</v>
      </c>
      <c r="J307" s="10" t="s">
        <v>1744</v>
      </c>
      <c r="K307" s="10">
        <f>((25*0.4)+I307)+(0.05*G307)</f>
        <v>10.663599999999999</v>
      </c>
      <c r="L307" s="10">
        <f>K307-I307</f>
        <v>10.35</v>
      </c>
      <c r="M307" t="s">
        <v>620</v>
      </c>
      <c r="N307" t="s">
        <v>184</v>
      </c>
      <c r="O307" t="s">
        <v>45</v>
      </c>
      <c r="P307" t="s">
        <v>45</v>
      </c>
      <c r="Q307" t="s">
        <v>46</v>
      </c>
      <c r="R307" t="s">
        <v>621</v>
      </c>
      <c r="V307">
        <v>136057.47700000199</v>
      </c>
      <c r="W307">
        <v>453471.35700000101</v>
      </c>
      <c r="X307" t="s">
        <v>1177</v>
      </c>
      <c r="Y307" t="s">
        <v>49</v>
      </c>
      <c r="AB307" s="1">
        <v>44775.305783032403</v>
      </c>
      <c r="AC307" t="s">
        <v>50</v>
      </c>
      <c r="AD307" s="1">
        <v>44777.604265983799</v>
      </c>
      <c r="AE307" t="s">
        <v>51</v>
      </c>
      <c r="AF307" t="s">
        <v>73</v>
      </c>
      <c r="AG307" t="s">
        <v>46</v>
      </c>
      <c r="AH307" t="s">
        <v>46</v>
      </c>
      <c r="AI307" t="s">
        <v>46</v>
      </c>
      <c r="AJ307" t="s">
        <v>46</v>
      </c>
      <c r="AK307" t="s">
        <v>46</v>
      </c>
      <c r="AL307" t="s">
        <v>46</v>
      </c>
      <c r="AM307" t="s">
        <v>46</v>
      </c>
      <c r="AP307" t="s">
        <v>53</v>
      </c>
      <c r="AR307" t="s">
        <v>46</v>
      </c>
      <c r="AU307">
        <v>5.1109356844684601</v>
      </c>
      <c r="AV307">
        <v>52.069205375710901</v>
      </c>
    </row>
    <row r="308" spans="1:48" x14ac:dyDescent="0.45">
      <c r="A308">
        <v>2147</v>
      </c>
      <c r="B308" t="s">
        <v>1178</v>
      </c>
      <c r="C308" t="s">
        <v>1178</v>
      </c>
      <c r="D308" t="s">
        <v>1173</v>
      </c>
      <c r="E308" t="s">
        <v>1174</v>
      </c>
      <c r="F308">
        <v>1</v>
      </c>
      <c r="G308">
        <v>6</v>
      </c>
      <c r="H308">
        <v>2</v>
      </c>
      <c r="I308" s="10">
        <f>((G308*8)*(G308*7))/10000</f>
        <v>0.2016</v>
      </c>
      <c r="J308" s="10" t="s">
        <v>1744</v>
      </c>
      <c r="K308" s="10">
        <f>((25*0.4)+I308)+(0.05*G308)</f>
        <v>10.5016</v>
      </c>
      <c r="L308" s="10">
        <f>K308-I308</f>
        <v>10.3</v>
      </c>
      <c r="M308" t="s">
        <v>620</v>
      </c>
      <c r="N308" t="s">
        <v>184</v>
      </c>
      <c r="O308" t="s">
        <v>45</v>
      </c>
      <c r="P308" t="s">
        <v>45</v>
      </c>
      <c r="Q308" t="s">
        <v>46</v>
      </c>
      <c r="R308" t="s">
        <v>621</v>
      </c>
      <c r="V308">
        <v>136059.08900000199</v>
      </c>
      <c r="W308">
        <v>453458.65200000303</v>
      </c>
      <c r="X308" t="s">
        <v>1179</v>
      </c>
      <c r="Y308" t="s">
        <v>49</v>
      </c>
      <c r="AB308" s="1">
        <v>44775.305783032403</v>
      </c>
      <c r="AC308" t="s">
        <v>50</v>
      </c>
      <c r="AD308" s="1">
        <v>44777.604265983799</v>
      </c>
      <c r="AE308" t="s">
        <v>51</v>
      </c>
      <c r="AF308" t="s">
        <v>73</v>
      </c>
      <c r="AG308" t="s">
        <v>46</v>
      </c>
      <c r="AH308" t="s">
        <v>46</v>
      </c>
      <c r="AI308" t="s">
        <v>46</v>
      </c>
      <c r="AJ308" t="s">
        <v>46</v>
      </c>
      <c r="AK308" t="s">
        <v>46</v>
      </c>
      <c r="AL308" t="s">
        <v>46</v>
      </c>
      <c r="AM308" t="s">
        <v>46</v>
      </c>
      <c r="AP308" t="s">
        <v>53</v>
      </c>
      <c r="AR308" t="s">
        <v>46</v>
      </c>
      <c r="AU308">
        <v>5.1109598991047402</v>
      </c>
      <c r="AV308">
        <v>52.069091238660597</v>
      </c>
    </row>
    <row r="309" spans="1:48" x14ac:dyDescent="0.45">
      <c r="A309">
        <v>2450</v>
      </c>
      <c r="B309" t="s">
        <v>1178</v>
      </c>
      <c r="C309" t="s">
        <v>1712</v>
      </c>
      <c r="D309" t="s">
        <v>1173</v>
      </c>
      <c r="E309" t="s">
        <v>1174</v>
      </c>
      <c r="F309">
        <v>1</v>
      </c>
      <c r="G309">
        <v>6</v>
      </c>
      <c r="H309">
        <v>2</v>
      </c>
      <c r="I309" s="10">
        <f>((G309*8)*(G309*7))/10000</f>
        <v>0.2016</v>
      </c>
      <c r="J309" s="10" t="s">
        <v>1744</v>
      </c>
      <c r="K309" s="10">
        <f>((25*0.4)+I309)+(0.05*G309)</f>
        <v>10.5016</v>
      </c>
      <c r="L309" s="10">
        <f>K309-I309</f>
        <v>10.3</v>
      </c>
      <c r="M309" t="s">
        <v>620</v>
      </c>
      <c r="N309" t="s">
        <v>184</v>
      </c>
      <c r="O309" t="s">
        <v>45</v>
      </c>
      <c r="P309" t="s">
        <v>45</v>
      </c>
      <c r="Q309" t="s">
        <v>46</v>
      </c>
      <c r="R309" t="s">
        <v>621</v>
      </c>
      <c r="V309">
        <v>136059.08900000199</v>
      </c>
      <c r="W309">
        <v>453458.65200000303</v>
      </c>
      <c r="X309" t="s">
        <v>1711</v>
      </c>
      <c r="Y309" t="s">
        <v>49</v>
      </c>
      <c r="AB309" s="1">
        <v>44775.305783032403</v>
      </c>
      <c r="AC309" t="s">
        <v>50</v>
      </c>
      <c r="AD309" s="1">
        <v>44777.620938368098</v>
      </c>
      <c r="AE309" t="s">
        <v>51</v>
      </c>
      <c r="AF309" t="s">
        <v>73</v>
      </c>
      <c r="AG309" t="s">
        <v>46</v>
      </c>
      <c r="AH309" t="s">
        <v>46</v>
      </c>
      <c r="AI309" t="s">
        <v>46</v>
      </c>
      <c r="AJ309" t="s">
        <v>46</v>
      </c>
      <c r="AK309" t="s">
        <v>46</v>
      </c>
      <c r="AL309" t="s">
        <v>46</v>
      </c>
      <c r="AM309" t="s">
        <v>46</v>
      </c>
      <c r="AP309" t="s">
        <v>53</v>
      </c>
      <c r="AR309" t="s">
        <v>46</v>
      </c>
      <c r="AU309">
        <v>5.1111321284493396</v>
      </c>
      <c r="AV309">
        <v>52.068428707791902</v>
      </c>
    </row>
    <row r="310" spans="1:48" x14ac:dyDescent="0.45">
      <c r="A310">
        <v>2451</v>
      </c>
      <c r="B310" t="s">
        <v>1178</v>
      </c>
      <c r="C310" t="s">
        <v>1714</v>
      </c>
      <c r="D310" t="s">
        <v>1173</v>
      </c>
      <c r="E310" t="s">
        <v>1174</v>
      </c>
      <c r="F310">
        <v>1</v>
      </c>
      <c r="G310">
        <v>6</v>
      </c>
      <c r="H310">
        <v>2</v>
      </c>
      <c r="I310" s="10">
        <f>((G310*8)*(G310*7))/10000</f>
        <v>0.2016</v>
      </c>
      <c r="J310" s="10" t="s">
        <v>1744</v>
      </c>
      <c r="K310" s="10">
        <f>((25*0.4)+I310)+(0.05*G310)</f>
        <v>10.5016</v>
      </c>
      <c r="L310" s="10">
        <f>K310-I310</f>
        <v>10.3</v>
      </c>
      <c r="M310" t="s">
        <v>620</v>
      </c>
      <c r="N310" t="s">
        <v>184</v>
      </c>
      <c r="O310" t="s">
        <v>45</v>
      </c>
      <c r="P310" t="s">
        <v>45</v>
      </c>
      <c r="Q310" t="s">
        <v>46</v>
      </c>
      <c r="R310" t="s">
        <v>621</v>
      </c>
      <c r="V310">
        <v>136059.08900000199</v>
      </c>
      <c r="W310">
        <v>453458.65200000303</v>
      </c>
      <c r="X310" t="s">
        <v>1713</v>
      </c>
      <c r="Y310" t="s">
        <v>49</v>
      </c>
      <c r="AB310" s="1">
        <v>44775.305783032403</v>
      </c>
      <c r="AC310" t="s">
        <v>50</v>
      </c>
      <c r="AD310" s="1">
        <v>44777.620938368098</v>
      </c>
      <c r="AE310" t="s">
        <v>51</v>
      </c>
      <c r="AF310" t="s">
        <v>73</v>
      </c>
      <c r="AG310" t="s">
        <v>46</v>
      </c>
      <c r="AH310" t="s">
        <v>46</v>
      </c>
      <c r="AI310" t="s">
        <v>46</v>
      </c>
      <c r="AJ310" t="s">
        <v>46</v>
      </c>
      <c r="AK310" t="s">
        <v>46</v>
      </c>
      <c r="AL310" t="s">
        <v>46</v>
      </c>
      <c r="AM310" t="s">
        <v>46</v>
      </c>
      <c r="AP310" t="s">
        <v>53</v>
      </c>
      <c r="AR310" t="s">
        <v>46</v>
      </c>
      <c r="AU310">
        <v>5.1111021393749603</v>
      </c>
      <c r="AV310">
        <v>52.0685541689516</v>
      </c>
    </row>
    <row r="311" spans="1:48" x14ac:dyDescent="0.45">
      <c r="A311">
        <v>2452</v>
      </c>
      <c r="B311" t="s">
        <v>1178</v>
      </c>
      <c r="C311" t="s">
        <v>1716</v>
      </c>
      <c r="D311" t="s">
        <v>1173</v>
      </c>
      <c r="E311" t="s">
        <v>1174</v>
      </c>
      <c r="F311">
        <v>1</v>
      </c>
      <c r="G311">
        <v>6</v>
      </c>
      <c r="H311">
        <v>2</v>
      </c>
      <c r="I311" s="10">
        <f>((G311*8)*(G311*7))/10000</f>
        <v>0.2016</v>
      </c>
      <c r="J311" s="10" t="s">
        <v>1744</v>
      </c>
      <c r="K311" s="10">
        <f>((25*0.4)+I311)+(0.05*G311)</f>
        <v>10.5016</v>
      </c>
      <c r="L311" s="10">
        <f>K311-I311</f>
        <v>10.3</v>
      </c>
      <c r="M311" t="s">
        <v>620</v>
      </c>
      <c r="N311" t="s">
        <v>184</v>
      </c>
      <c r="O311" t="s">
        <v>45</v>
      </c>
      <c r="P311" t="s">
        <v>45</v>
      </c>
      <c r="Q311" t="s">
        <v>46</v>
      </c>
      <c r="R311" t="s">
        <v>621</v>
      </c>
      <c r="V311">
        <v>136059.08900000199</v>
      </c>
      <c r="W311">
        <v>453458.65200000303</v>
      </c>
      <c r="X311" t="s">
        <v>1715</v>
      </c>
      <c r="Y311" t="s">
        <v>49</v>
      </c>
      <c r="AB311" s="1">
        <v>44775.305783032403</v>
      </c>
      <c r="AC311" t="s">
        <v>50</v>
      </c>
      <c r="AD311" s="1">
        <v>44777.620938368098</v>
      </c>
      <c r="AE311" t="s">
        <v>51</v>
      </c>
      <c r="AF311" t="s">
        <v>73</v>
      </c>
      <c r="AG311" t="s">
        <v>46</v>
      </c>
      <c r="AH311" t="s">
        <v>46</v>
      </c>
      <c r="AI311" t="s">
        <v>46</v>
      </c>
      <c r="AJ311" t="s">
        <v>46</v>
      </c>
      <c r="AK311" t="s">
        <v>46</v>
      </c>
      <c r="AL311" t="s">
        <v>46</v>
      </c>
      <c r="AM311" t="s">
        <v>46</v>
      </c>
      <c r="AP311" t="s">
        <v>53</v>
      </c>
      <c r="AR311" t="s">
        <v>46</v>
      </c>
      <c r="AU311">
        <v>5.1110719527771904</v>
      </c>
      <c r="AV311">
        <v>52.068667410316799</v>
      </c>
    </row>
    <row r="312" spans="1:48" x14ac:dyDescent="0.45">
      <c r="A312">
        <v>2148</v>
      </c>
      <c r="B312" t="s">
        <v>1180</v>
      </c>
      <c r="C312" t="s">
        <v>1180</v>
      </c>
      <c r="D312" t="s">
        <v>1041</v>
      </c>
      <c r="E312" t="s">
        <v>1042</v>
      </c>
      <c r="G312">
        <v>62</v>
      </c>
      <c r="H312">
        <v>16</v>
      </c>
      <c r="I312" s="10">
        <f>((G312*8)*(G312*8))/10000</f>
        <v>24.601600000000001</v>
      </c>
      <c r="J312" s="10"/>
      <c r="M312" t="s">
        <v>190</v>
      </c>
      <c r="N312" t="s">
        <v>314</v>
      </c>
      <c r="O312" t="s">
        <v>75</v>
      </c>
      <c r="P312" t="s">
        <v>68</v>
      </c>
      <c r="Q312" t="s">
        <v>53</v>
      </c>
      <c r="R312" t="s">
        <v>1181</v>
      </c>
      <c r="S312" t="s">
        <v>181</v>
      </c>
      <c r="U312" t="s">
        <v>319</v>
      </c>
      <c r="V312">
        <v>136025.97400000301</v>
      </c>
      <c r="W312">
        <v>453623.28700000001</v>
      </c>
      <c r="X312" t="s">
        <v>1182</v>
      </c>
      <c r="Y312" t="s">
        <v>49</v>
      </c>
      <c r="AB312" s="1">
        <v>44775.305783032403</v>
      </c>
      <c r="AC312" t="s">
        <v>50</v>
      </c>
      <c r="AD312" s="1">
        <v>44777.351336261599</v>
      </c>
      <c r="AE312" t="s">
        <v>51</v>
      </c>
      <c r="AF312" t="s">
        <v>235</v>
      </c>
      <c r="AG312" t="s">
        <v>53</v>
      </c>
      <c r="AH312" t="s">
        <v>46</v>
      </c>
      <c r="AI312" t="s">
        <v>46</v>
      </c>
      <c r="AJ312" t="s">
        <v>53</v>
      </c>
      <c r="AK312" t="s">
        <v>53</v>
      </c>
      <c r="AL312" t="s">
        <v>46</v>
      </c>
      <c r="AM312" t="s">
        <v>53</v>
      </c>
      <c r="AP312" t="s">
        <v>46</v>
      </c>
      <c r="AQ312" t="s">
        <v>321</v>
      </c>
      <c r="AR312" t="s">
        <v>46</v>
      </c>
      <c r="AU312">
        <v>5.1104677919860197</v>
      </c>
      <c r="AV312">
        <v>52.070569839927998</v>
      </c>
    </row>
    <row r="313" spans="1:48" x14ac:dyDescent="0.45">
      <c r="A313">
        <v>2149</v>
      </c>
      <c r="B313" t="s">
        <v>1183</v>
      </c>
      <c r="C313" t="s">
        <v>1183</v>
      </c>
      <c r="D313" t="s">
        <v>185</v>
      </c>
      <c r="E313" t="s">
        <v>186</v>
      </c>
      <c r="G313">
        <v>30</v>
      </c>
      <c r="H313">
        <v>8</v>
      </c>
      <c r="I313" s="10">
        <f>((G313*8)*(G313*8))/10000</f>
        <v>5.76</v>
      </c>
      <c r="J313" s="10"/>
      <c r="M313" t="s">
        <v>202</v>
      </c>
      <c r="N313" t="s">
        <v>314</v>
      </c>
      <c r="O313" t="s">
        <v>75</v>
      </c>
      <c r="P313" t="s">
        <v>68</v>
      </c>
      <c r="Q313" t="s">
        <v>53</v>
      </c>
      <c r="R313" t="s">
        <v>213</v>
      </c>
      <c r="V313">
        <v>136016.551000003</v>
      </c>
      <c r="W313">
        <v>453622.676000003</v>
      </c>
      <c r="X313" t="s">
        <v>1184</v>
      </c>
      <c r="Y313" t="s">
        <v>49</v>
      </c>
      <c r="AA313" t="s">
        <v>46</v>
      </c>
      <c r="AB313" s="1">
        <v>44775.305783032403</v>
      </c>
      <c r="AC313" t="s">
        <v>50</v>
      </c>
      <c r="AD313" s="1">
        <v>44778.632388229198</v>
      </c>
      <c r="AE313" t="s">
        <v>51</v>
      </c>
      <c r="AF313" t="s">
        <v>207</v>
      </c>
      <c r="AG313" t="s">
        <v>46</v>
      </c>
      <c r="AH313" t="s">
        <v>46</v>
      </c>
      <c r="AI313" t="s">
        <v>46</v>
      </c>
      <c r="AJ313" t="s">
        <v>53</v>
      </c>
      <c r="AK313" t="s">
        <v>53</v>
      </c>
      <c r="AL313" t="s">
        <v>46</v>
      </c>
      <c r="AM313" t="s">
        <v>46</v>
      </c>
      <c r="AP313" t="s">
        <v>53</v>
      </c>
      <c r="AR313" t="s">
        <v>46</v>
      </c>
      <c r="AU313">
        <v>5.1103303933730899</v>
      </c>
      <c r="AV313">
        <v>52.070564025542502</v>
      </c>
    </row>
    <row r="314" spans="1:48" x14ac:dyDescent="0.45">
      <c r="A314">
        <v>2150</v>
      </c>
      <c r="B314" t="s">
        <v>1185</v>
      </c>
      <c r="C314" t="s">
        <v>1185</v>
      </c>
      <c r="D314" t="s">
        <v>185</v>
      </c>
      <c r="E314" t="s">
        <v>186</v>
      </c>
      <c r="G314">
        <v>16</v>
      </c>
      <c r="H314">
        <v>4</v>
      </c>
      <c r="I314" s="10">
        <f>((G314*8)*(G314*8))/10000</f>
        <v>1.6384000000000001</v>
      </c>
      <c r="J314" s="10"/>
      <c r="M314" t="s">
        <v>223</v>
      </c>
      <c r="N314" t="s">
        <v>314</v>
      </c>
      <c r="O314" t="s">
        <v>75</v>
      </c>
      <c r="P314" t="s">
        <v>68</v>
      </c>
      <c r="Q314" t="s">
        <v>53</v>
      </c>
      <c r="R314" t="s">
        <v>213</v>
      </c>
      <c r="V314">
        <v>136017.261</v>
      </c>
      <c r="W314">
        <v>453620.14200000098</v>
      </c>
      <c r="X314" t="s">
        <v>1186</v>
      </c>
      <c r="Y314" t="s">
        <v>49</v>
      </c>
      <c r="AA314" t="s">
        <v>46</v>
      </c>
      <c r="AB314" s="1">
        <v>44775.305783032403</v>
      </c>
      <c r="AC314" t="s">
        <v>50</v>
      </c>
      <c r="AD314" s="1">
        <v>44778.632388229198</v>
      </c>
      <c r="AE314" t="s">
        <v>51</v>
      </c>
      <c r="AF314" t="s">
        <v>207</v>
      </c>
      <c r="AG314" t="s">
        <v>46</v>
      </c>
      <c r="AH314" t="s">
        <v>46</v>
      </c>
      <c r="AI314" t="s">
        <v>46</v>
      </c>
      <c r="AJ314" t="s">
        <v>53</v>
      </c>
      <c r="AK314" t="s">
        <v>46</v>
      </c>
      <c r="AL314" t="s">
        <v>46</v>
      </c>
      <c r="AM314" t="s">
        <v>46</v>
      </c>
      <c r="AP314" t="s">
        <v>53</v>
      </c>
      <c r="AR314" t="s">
        <v>46</v>
      </c>
      <c r="AU314">
        <v>5.1103408894435498</v>
      </c>
      <c r="AV314">
        <v>52.070541274357097</v>
      </c>
    </row>
    <row r="315" spans="1:48" x14ac:dyDescent="0.45">
      <c r="A315">
        <v>2151</v>
      </c>
      <c r="B315" t="s">
        <v>1187</v>
      </c>
      <c r="C315" t="s">
        <v>1187</v>
      </c>
      <c r="D315" t="s">
        <v>185</v>
      </c>
      <c r="E315" t="s">
        <v>186</v>
      </c>
      <c r="G315">
        <v>18</v>
      </c>
      <c r="H315">
        <v>6</v>
      </c>
      <c r="I315" s="10">
        <f>((G315*8)*(G315*8))/10000</f>
        <v>2.0735999999999999</v>
      </c>
      <c r="J315" s="10"/>
      <c r="M315" t="s">
        <v>223</v>
      </c>
      <c r="N315" t="s">
        <v>314</v>
      </c>
      <c r="O315" t="s">
        <v>75</v>
      </c>
      <c r="P315" t="s">
        <v>68</v>
      </c>
      <c r="Q315" t="s">
        <v>53</v>
      </c>
      <c r="R315" t="s">
        <v>213</v>
      </c>
      <c r="V315">
        <v>136015.45300000199</v>
      </c>
      <c r="W315">
        <v>453616.12000000098</v>
      </c>
      <c r="X315" t="s">
        <v>1188</v>
      </c>
      <c r="Y315" t="s">
        <v>49</v>
      </c>
      <c r="AA315" t="s">
        <v>46</v>
      </c>
      <c r="AB315" s="1">
        <v>44775.305783032403</v>
      </c>
      <c r="AC315" t="s">
        <v>50</v>
      </c>
      <c r="AD315" s="1">
        <v>44778.632388229198</v>
      </c>
      <c r="AE315" t="s">
        <v>51</v>
      </c>
      <c r="AF315" t="s">
        <v>207</v>
      </c>
      <c r="AG315" t="s">
        <v>46</v>
      </c>
      <c r="AH315" t="s">
        <v>46</v>
      </c>
      <c r="AI315" t="s">
        <v>46</v>
      </c>
      <c r="AJ315" t="s">
        <v>53</v>
      </c>
      <c r="AK315" t="s">
        <v>46</v>
      </c>
      <c r="AL315" t="s">
        <v>46</v>
      </c>
      <c r="AM315" t="s">
        <v>46</v>
      </c>
      <c r="AP315" t="s">
        <v>53</v>
      </c>
      <c r="AR315" t="s">
        <v>46</v>
      </c>
      <c r="AU315">
        <v>5.1103147437412701</v>
      </c>
      <c r="AV315">
        <v>52.070505062813602</v>
      </c>
    </row>
    <row r="316" spans="1:48" x14ac:dyDescent="0.45">
      <c r="A316">
        <v>2152</v>
      </c>
      <c r="B316" t="s">
        <v>1189</v>
      </c>
      <c r="C316" t="s">
        <v>1189</v>
      </c>
      <c r="D316" t="s">
        <v>185</v>
      </c>
      <c r="E316" t="s">
        <v>186</v>
      </c>
      <c r="G316">
        <v>16</v>
      </c>
      <c r="H316">
        <v>4</v>
      </c>
      <c r="I316" s="10">
        <f>((G316*8)*(G316*8))/10000</f>
        <v>1.6384000000000001</v>
      </c>
      <c r="J316" s="10"/>
      <c r="M316" t="s">
        <v>223</v>
      </c>
      <c r="N316" t="s">
        <v>314</v>
      </c>
      <c r="O316" t="s">
        <v>75</v>
      </c>
      <c r="P316" t="s">
        <v>68</v>
      </c>
      <c r="Q316" t="s">
        <v>53</v>
      </c>
      <c r="R316" t="s">
        <v>213</v>
      </c>
      <c r="V316">
        <v>136016.522</v>
      </c>
      <c r="W316">
        <v>453613.47200000298</v>
      </c>
      <c r="X316" t="s">
        <v>1190</v>
      </c>
      <c r="Y316" t="s">
        <v>49</v>
      </c>
      <c r="AA316" t="s">
        <v>46</v>
      </c>
      <c r="AB316" s="1">
        <v>44775.305783032403</v>
      </c>
      <c r="AC316" t="s">
        <v>50</v>
      </c>
      <c r="AD316" s="1">
        <v>44778.632388229198</v>
      </c>
      <c r="AE316" t="s">
        <v>51</v>
      </c>
      <c r="AF316" t="s">
        <v>207</v>
      </c>
      <c r="AG316" t="s">
        <v>46</v>
      </c>
      <c r="AH316" t="s">
        <v>46</v>
      </c>
      <c r="AI316" t="s">
        <v>46</v>
      </c>
      <c r="AJ316" t="s">
        <v>53</v>
      </c>
      <c r="AK316" t="s">
        <v>46</v>
      </c>
      <c r="AL316" t="s">
        <v>46</v>
      </c>
      <c r="AM316" t="s">
        <v>46</v>
      </c>
      <c r="AP316" t="s">
        <v>53</v>
      </c>
      <c r="AR316" t="s">
        <v>46</v>
      </c>
      <c r="AU316">
        <v>5.1103304820764404</v>
      </c>
      <c r="AV316">
        <v>52.070481299300098</v>
      </c>
    </row>
    <row r="317" spans="1:48" x14ac:dyDescent="0.45">
      <c r="A317">
        <v>2153</v>
      </c>
      <c r="B317" t="s">
        <v>1191</v>
      </c>
      <c r="C317" t="s">
        <v>1191</v>
      </c>
      <c r="D317" t="s">
        <v>185</v>
      </c>
      <c r="E317" t="s">
        <v>186</v>
      </c>
      <c r="G317">
        <v>20</v>
      </c>
      <c r="H317">
        <v>8</v>
      </c>
      <c r="I317" s="10">
        <f>((G317*8)*(G317*8))/10000</f>
        <v>2.56</v>
      </c>
      <c r="J317" s="10"/>
      <c r="M317" t="s">
        <v>202</v>
      </c>
      <c r="N317" t="s">
        <v>314</v>
      </c>
      <c r="O317" t="s">
        <v>75</v>
      </c>
      <c r="P317" t="s">
        <v>68</v>
      </c>
      <c r="Q317" t="s">
        <v>53</v>
      </c>
      <c r="R317" t="s">
        <v>213</v>
      </c>
      <c r="V317">
        <v>136016.344000001</v>
      </c>
      <c r="W317">
        <v>453612.63200000301</v>
      </c>
      <c r="X317" t="s">
        <v>1192</v>
      </c>
      <c r="Y317" t="s">
        <v>49</v>
      </c>
      <c r="AA317" t="s">
        <v>46</v>
      </c>
      <c r="AB317" s="1">
        <v>44775.305783032403</v>
      </c>
      <c r="AC317" t="s">
        <v>50</v>
      </c>
      <c r="AD317" s="1">
        <v>44778.632388229198</v>
      </c>
      <c r="AE317" t="s">
        <v>51</v>
      </c>
      <c r="AF317" t="s">
        <v>207</v>
      </c>
      <c r="AG317" t="s">
        <v>46</v>
      </c>
      <c r="AH317" t="s">
        <v>46</v>
      </c>
      <c r="AI317" t="s">
        <v>46</v>
      </c>
      <c r="AJ317" t="s">
        <v>53</v>
      </c>
      <c r="AK317" t="s">
        <v>46</v>
      </c>
      <c r="AL317" t="s">
        <v>46</v>
      </c>
      <c r="AM317" t="s">
        <v>46</v>
      </c>
      <c r="AP317" t="s">
        <v>53</v>
      </c>
      <c r="AR317" t="s">
        <v>46</v>
      </c>
      <c r="AU317">
        <v>5.1103279326840703</v>
      </c>
      <c r="AV317">
        <v>52.070473743309599</v>
      </c>
    </row>
    <row r="318" spans="1:48" x14ac:dyDescent="0.45">
      <c r="A318">
        <v>2154</v>
      </c>
      <c r="B318" t="s">
        <v>1193</v>
      </c>
      <c r="C318" t="s">
        <v>1193</v>
      </c>
      <c r="D318" t="s">
        <v>331</v>
      </c>
      <c r="E318" t="s">
        <v>332</v>
      </c>
      <c r="G318">
        <v>33</v>
      </c>
      <c r="H318">
        <v>10</v>
      </c>
      <c r="I318" s="10">
        <f>((G318*8)*(G318*8))/10000</f>
        <v>6.9695999999999998</v>
      </c>
      <c r="J318" s="10"/>
      <c r="M318" t="s">
        <v>202</v>
      </c>
      <c r="N318" t="s">
        <v>314</v>
      </c>
      <c r="O318" t="s">
        <v>75</v>
      </c>
      <c r="P318" t="s">
        <v>68</v>
      </c>
      <c r="Q318" t="s">
        <v>53</v>
      </c>
      <c r="R318" t="s">
        <v>1085</v>
      </c>
      <c r="V318">
        <v>136017.21000000101</v>
      </c>
      <c r="W318">
        <v>453611.74099999998</v>
      </c>
      <c r="X318" t="s">
        <v>1194</v>
      </c>
      <c r="Y318" t="s">
        <v>49</v>
      </c>
      <c r="AA318" t="s">
        <v>46</v>
      </c>
      <c r="AB318" s="1">
        <v>44775.305783032403</v>
      </c>
      <c r="AC318" t="s">
        <v>50</v>
      </c>
      <c r="AD318" s="1">
        <v>44777.362973888899</v>
      </c>
      <c r="AE318" t="s">
        <v>51</v>
      </c>
      <c r="AF318" t="s">
        <v>207</v>
      </c>
      <c r="AG318" t="s">
        <v>53</v>
      </c>
      <c r="AH318" t="s">
        <v>46</v>
      </c>
      <c r="AI318" t="s">
        <v>46</v>
      </c>
      <c r="AJ318" t="s">
        <v>53</v>
      </c>
      <c r="AK318" t="s">
        <v>46</v>
      </c>
      <c r="AL318" t="s">
        <v>46</v>
      </c>
      <c r="AM318" t="s">
        <v>53</v>
      </c>
      <c r="AP318" t="s">
        <v>53</v>
      </c>
      <c r="AR318" t="s">
        <v>46</v>
      </c>
      <c r="AU318">
        <v>5.1103406126244799</v>
      </c>
      <c r="AV318">
        <v>52.070465764698397</v>
      </c>
    </row>
    <row r="319" spans="1:48" x14ac:dyDescent="0.45">
      <c r="A319">
        <v>2155</v>
      </c>
      <c r="B319" t="s">
        <v>1195</v>
      </c>
      <c r="C319" t="s">
        <v>1195</v>
      </c>
      <c r="D319" t="s">
        <v>331</v>
      </c>
      <c r="E319" t="s">
        <v>332</v>
      </c>
      <c r="G319">
        <v>31</v>
      </c>
      <c r="H319">
        <v>10</v>
      </c>
      <c r="I319" s="10">
        <f>((G319*8)*(G319*8))/10000</f>
        <v>6.1504000000000003</v>
      </c>
      <c r="J319" s="10"/>
      <c r="M319" t="s">
        <v>202</v>
      </c>
      <c r="N319" t="s">
        <v>314</v>
      </c>
      <c r="O319" t="s">
        <v>75</v>
      </c>
      <c r="P319" t="s">
        <v>68</v>
      </c>
      <c r="Q319" t="s">
        <v>53</v>
      </c>
      <c r="R319" t="s">
        <v>1085</v>
      </c>
      <c r="V319">
        <v>136022.58100000001</v>
      </c>
      <c r="W319">
        <v>453612.276000001</v>
      </c>
      <c r="X319" t="s">
        <v>1196</v>
      </c>
      <c r="Y319" t="s">
        <v>49</v>
      </c>
      <c r="AA319" t="s">
        <v>46</v>
      </c>
      <c r="AB319" s="1">
        <v>44775.305783032403</v>
      </c>
      <c r="AC319" t="s">
        <v>50</v>
      </c>
      <c r="AD319" s="1">
        <v>44777.359242500002</v>
      </c>
      <c r="AE319" t="s">
        <v>51</v>
      </c>
      <c r="AF319" t="s">
        <v>207</v>
      </c>
      <c r="AG319" t="s">
        <v>53</v>
      </c>
      <c r="AH319" t="s">
        <v>46</v>
      </c>
      <c r="AI319" t="s">
        <v>46</v>
      </c>
      <c r="AJ319" t="s">
        <v>53</v>
      </c>
      <c r="AK319" t="s">
        <v>46</v>
      </c>
      <c r="AL319" t="s">
        <v>46</v>
      </c>
      <c r="AM319" t="s">
        <v>53</v>
      </c>
      <c r="AP319" t="s">
        <v>53</v>
      </c>
      <c r="AR319" t="s">
        <v>46</v>
      </c>
      <c r="AU319">
        <v>5.1104189176766504</v>
      </c>
      <c r="AV319">
        <v>52.070470757230197</v>
      </c>
    </row>
    <row r="320" spans="1:48" x14ac:dyDescent="0.45">
      <c r="A320">
        <v>2156</v>
      </c>
      <c r="B320" t="s">
        <v>1197</v>
      </c>
      <c r="C320" t="s">
        <v>1197</v>
      </c>
      <c r="D320" t="s">
        <v>185</v>
      </c>
      <c r="E320" t="s">
        <v>186</v>
      </c>
      <c r="G320">
        <v>16</v>
      </c>
      <c r="H320">
        <v>4</v>
      </c>
      <c r="I320" s="10">
        <f>((G320*8)*(G320*8))/10000</f>
        <v>1.6384000000000001</v>
      </c>
      <c r="J320" s="10"/>
      <c r="M320" t="s">
        <v>202</v>
      </c>
      <c r="N320" t="s">
        <v>314</v>
      </c>
      <c r="O320" t="s">
        <v>75</v>
      </c>
      <c r="P320" t="s">
        <v>68</v>
      </c>
      <c r="Q320" t="s">
        <v>53</v>
      </c>
      <c r="R320" t="s">
        <v>213</v>
      </c>
      <c r="V320">
        <v>136024.516000003</v>
      </c>
      <c r="W320">
        <v>453614.36300000199</v>
      </c>
      <c r="X320" t="s">
        <v>1198</v>
      </c>
      <c r="Y320" t="s">
        <v>49</v>
      </c>
      <c r="AA320" t="s">
        <v>46</v>
      </c>
      <c r="AB320" s="1">
        <v>44775.305783032403</v>
      </c>
      <c r="AC320" t="s">
        <v>50</v>
      </c>
      <c r="AD320" s="1">
        <v>44778.631754432899</v>
      </c>
      <c r="AE320" t="s">
        <v>51</v>
      </c>
      <c r="AF320" t="s">
        <v>207</v>
      </c>
      <c r="AG320" t="s">
        <v>46</v>
      </c>
      <c r="AH320" t="s">
        <v>46</v>
      </c>
      <c r="AI320" t="s">
        <v>46</v>
      </c>
      <c r="AJ320" t="s">
        <v>53</v>
      </c>
      <c r="AK320" t="s">
        <v>46</v>
      </c>
      <c r="AL320" t="s">
        <v>46</v>
      </c>
      <c r="AM320" t="s">
        <v>46</v>
      </c>
      <c r="AP320" t="s">
        <v>53</v>
      </c>
      <c r="AR320" t="s">
        <v>46</v>
      </c>
      <c r="AU320">
        <v>5.1104470232341903</v>
      </c>
      <c r="AV320">
        <v>52.070489581383299</v>
      </c>
    </row>
    <row r="321" spans="1:48" x14ac:dyDescent="0.45">
      <c r="A321">
        <v>2157</v>
      </c>
      <c r="B321" t="s">
        <v>1199</v>
      </c>
      <c r="C321" t="s">
        <v>1199</v>
      </c>
      <c r="D321" t="s">
        <v>185</v>
      </c>
      <c r="E321" t="s">
        <v>186</v>
      </c>
      <c r="G321">
        <v>15</v>
      </c>
      <c r="H321">
        <v>4</v>
      </c>
      <c r="I321" s="10">
        <f>((G321*8)*(G321*8))/10000</f>
        <v>1.44</v>
      </c>
      <c r="J321" s="10"/>
      <c r="M321" t="s">
        <v>202</v>
      </c>
      <c r="N321" t="s">
        <v>314</v>
      </c>
      <c r="O321" t="s">
        <v>75</v>
      </c>
      <c r="P321" t="s">
        <v>68</v>
      </c>
      <c r="Q321" t="s">
        <v>53</v>
      </c>
      <c r="R321" t="s">
        <v>213</v>
      </c>
      <c r="V321">
        <v>136025.28000000099</v>
      </c>
      <c r="W321">
        <v>453614.694000002</v>
      </c>
      <c r="X321" t="s">
        <v>1200</v>
      </c>
      <c r="Y321" t="s">
        <v>49</v>
      </c>
      <c r="AA321" t="s">
        <v>46</v>
      </c>
      <c r="AB321" s="1">
        <v>44775.305783032403</v>
      </c>
      <c r="AC321" t="s">
        <v>50</v>
      </c>
      <c r="AD321" s="1">
        <v>44778.631754432899</v>
      </c>
      <c r="AE321" t="s">
        <v>51</v>
      </c>
      <c r="AF321" t="s">
        <v>207</v>
      </c>
      <c r="AG321" t="s">
        <v>46</v>
      </c>
      <c r="AH321" t="s">
        <v>46</v>
      </c>
      <c r="AI321" t="s">
        <v>46</v>
      </c>
      <c r="AJ321" t="s">
        <v>53</v>
      </c>
      <c r="AK321" t="s">
        <v>46</v>
      </c>
      <c r="AL321" t="s">
        <v>46</v>
      </c>
      <c r="AM321" t="s">
        <v>46</v>
      </c>
      <c r="AP321" t="s">
        <v>53</v>
      </c>
      <c r="AR321" t="s">
        <v>46</v>
      </c>
      <c r="AU321">
        <v>5.1104581476100304</v>
      </c>
      <c r="AV321">
        <v>52.070492582562402</v>
      </c>
    </row>
    <row r="322" spans="1:48" x14ac:dyDescent="0.45">
      <c r="A322">
        <v>2158</v>
      </c>
      <c r="B322" t="s">
        <v>1201</v>
      </c>
      <c r="C322" t="s">
        <v>1201</v>
      </c>
      <c r="D322" t="s">
        <v>185</v>
      </c>
      <c r="E322" t="s">
        <v>186</v>
      </c>
      <c r="G322">
        <v>18</v>
      </c>
      <c r="H322">
        <v>4</v>
      </c>
      <c r="I322" s="10">
        <f>((G322*8)*(G322*8))/10000</f>
        <v>2.0735999999999999</v>
      </c>
      <c r="J322" s="10"/>
      <c r="M322" t="s">
        <v>202</v>
      </c>
      <c r="N322" t="s">
        <v>314</v>
      </c>
      <c r="O322" t="s">
        <v>75</v>
      </c>
      <c r="P322" t="s">
        <v>68</v>
      </c>
      <c r="Q322" t="s">
        <v>53</v>
      </c>
      <c r="R322" t="s">
        <v>213</v>
      </c>
      <c r="V322">
        <v>136026.196000002</v>
      </c>
      <c r="W322">
        <v>453614.312000003</v>
      </c>
      <c r="X322" t="s">
        <v>1202</v>
      </c>
      <c r="Y322" t="s">
        <v>49</v>
      </c>
      <c r="AA322" t="s">
        <v>46</v>
      </c>
      <c r="AB322" s="1">
        <v>44775.305783032403</v>
      </c>
      <c r="AC322" t="s">
        <v>50</v>
      </c>
      <c r="AD322" s="1">
        <v>44778.631754432899</v>
      </c>
      <c r="AE322" t="s">
        <v>51</v>
      </c>
      <c r="AF322" t="s">
        <v>207</v>
      </c>
      <c r="AG322" t="s">
        <v>46</v>
      </c>
      <c r="AH322" t="s">
        <v>46</v>
      </c>
      <c r="AI322" t="s">
        <v>46</v>
      </c>
      <c r="AJ322" t="s">
        <v>53</v>
      </c>
      <c r="AK322" t="s">
        <v>46</v>
      </c>
      <c r="AL322" t="s">
        <v>46</v>
      </c>
      <c r="AM322" t="s">
        <v>46</v>
      </c>
      <c r="AP322" t="s">
        <v>53</v>
      </c>
      <c r="AR322" t="s">
        <v>46</v>
      </c>
      <c r="AU322">
        <v>5.11047152848972</v>
      </c>
      <c r="AV322">
        <v>52.070489180524397</v>
      </c>
    </row>
    <row r="323" spans="1:48" x14ac:dyDescent="0.45">
      <c r="A323">
        <v>2159</v>
      </c>
      <c r="B323" t="s">
        <v>1203</v>
      </c>
      <c r="C323" t="s">
        <v>1203</v>
      </c>
      <c r="D323" t="s">
        <v>185</v>
      </c>
      <c r="E323" t="s">
        <v>186</v>
      </c>
      <c r="G323">
        <v>12</v>
      </c>
      <c r="H323">
        <v>4</v>
      </c>
      <c r="I323" s="10">
        <f>((G323*8)*(G323*8))/10000</f>
        <v>0.92159999999999997</v>
      </c>
      <c r="J323" s="10"/>
      <c r="M323" t="s">
        <v>223</v>
      </c>
      <c r="N323" t="s">
        <v>314</v>
      </c>
      <c r="O323" t="s">
        <v>75</v>
      </c>
      <c r="P323" t="s">
        <v>68</v>
      </c>
      <c r="Q323" t="s">
        <v>53</v>
      </c>
      <c r="R323" t="s">
        <v>213</v>
      </c>
      <c r="V323">
        <v>136024.822000001</v>
      </c>
      <c r="W323">
        <v>453612.60700000101</v>
      </c>
      <c r="X323" t="s">
        <v>1204</v>
      </c>
      <c r="Y323" t="s">
        <v>49</v>
      </c>
      <c r="AA323" t="s">
        <v>46</v>
      </c>
      <c r="AB323" s="1">
        <v>44775.305783032403</v>
      </c>
      <c r="AC323" t="s">
        <v>50</v>
      </c>
      <c r="AD323" s="1">
        <v>44778.632670624997</v>
      </c>
      <c r="AE323" t="s">
        <v>51</v>
      </c>
      <c r="AF323" t="s">
        <v>207</v>
      </c>
      <c r="AG323" t="s">
        <v>46</v>
      </c>
      <c r="AH323" t="s">
        <v>46</v>
      </c>
      <c r="AI323" t="s">
        <v>46</v>
      </c>
      <c r="AJ323" t="s">
        <v>53</v>
      </c>
      <c r="AK323" t="s">
        <v>46</v>
      </c>
      <c r="AL323" t="s">
        <v>46</v>
      </c>
      <c r="AM323" t="s">
        <v>46</v>
      </c>
      <c r="AP323" t="s">
        <v>53</v>
      </c>
      <c r="AR323" t="s">
        <v>46</v>
      </c>
      <c r="AU323">
        <v>5.1104515837507698</v>
      </c>
      <c r="AV323">
        <v>52.070473808991501</v>
      </c>
    </row>
    <row r="324" spans="1:48" x14ac:dyDescent="0.45">
      <c r="A324">
        <v>2160</v>
      </c>
      <c r="B324" t="s">
        <v>1205</v>
      </c>
      <c r="C324" t="s">
        <v>1205</v>
      </c>
      <c r="D324" t="s">
        <v>185</v>
      </c>
      <c r="E324" t="s">
        <v>186</v>
      </c>
      <c r="G324">
        <v>17</v>
      </c>
      <c r="H324">
        <v>8</v>
      </c>
      <c r="I324" s="10">
        <f>((G324*8)*(G324*8))/10000</f>
        <v>1.8495999999999999</v>
      </c>
      <c r="J324" s="10"/>
      <c r="M324" t="s">
        <v>223</v>
      </c>
      <c r="N324" t="s">
        <v>314</v>
      </c>
      <c r="O324" t="s">
        <v>75</v>
      </c>
      <c r="P324" t="s">
        <v>68</v>
      </c>
      <c r="Q324" t="s">
        <v>53</v>
      </c>
      <c r="R324" t="s">
        <v>213</v>
      </c>
      <c r="V324">
        <v>136024.389000002</v>
      </c>
      <c r="W324">
        <v>453615.30499999999</v>
      </c>
      <c r="X324" t="s">
        <v>1206</v>
      </c>
      <c r="Y324" t="s">
        <v>49</v>
      </c>
      <c r="AA324" t="s">
        <v>46</v>
      </c>
      <c r="AB324" s="1">
        <v>44775.305783032403</v>
      </c>
      <c r="AC324" t="s">
        <v>50</v>
      </c>
      <c r="AD324" s="1">
        <v>44778.631754432899</v>
      </c>
      <c r="AE324" t="s">
        <v>51</v>
      </c>
      <c r="AF324" t="s">
        <v>207</v>
      </c>
      <c r="AG324" t="s">
        <v>46</v>
      </c>
      <c r="AH324" t="s">
        <v>46</v>
      </c>
      <c r="AI324" t="s">
        <v>46</v>
      </c>
      <c r="AJ324" t="s">
        <v>53</v>
      </c>
      <c r="AK324" t="s">
        <v>46</v>
      </c>
      <c r="AL324" t="s">
        <v>46</v>
      </c>
      <c r="AM324" t="s">
        <v>46</v>
      </c>
      <c r="AP324" t="s">
        <v>53</v>
      </c>
      <c r="AR324" t="s">
        <v>46</v>
      </c>
      <c r="AU324">
        <v>5.1104451186225397</v>
      </c>
      <c r="AV324">
        <v>52.070498043699402</v>
      </c>
    </row>
    <row r="325" spans="1:48" x14ac:dyDescent="0.45">
      <c r="A325">
        <v>2161</v>
      </c>
      <c r="B325" t="s">
        <v>1207</v>
      </c>
      <c r="C325" t="s">
        <v>1207</v>
      </c>
      <c r="D325" t="s">
        <v>185</v>
      </c>
      <c r="E325" t="s">
        <v>186</v>
      </c>
      <c r="G325">
        <v>15</v>
      </c>
      <c r="H325">
        <v>6</v>
      </c>
      <c r="I325" s="10">
        <f>((G325*8)*(G325*8))/10000</f>
        <v>1.44</v>
      </c>
      <c r="J325" s="10"/>
      <c r="M325" t="s">
        <v>223</v>
      </c>
      <c r="N325" t="s">
        <v>314</v>
      </c>
      <c r="O325" t="s">
        <v>75</v>
      </c>
      <c r="P325" t="s">
        <v>68</v>
      </c>
      <c r="Q325" t="s">
        <v>53</v>
      </c>
      <c r="R325" t="s">
        <v>213</v>
      </c>
      <c r="V325">
        <v>136023.47200000301</v>
      </c>
      <c r="W325">
        <v>453615.35600000201</v>
      </c>
      <c r="X325" t="s">
        <v>1208</v>
      </c>
      <c r="Y325" t="s">
        <v>49</v>
      </c>
      <c r="AA325" t="s">
        <v>46</v>
      </c>
      <c r="AB325" s="1">
        <v>44775.305783032403</v>
      </c>
      <c r="AC325" t="s">
        <v>50</v>
      </c>
      <c r="AD325" s="1">
        <v>44778.631754432899</v>
      </c>
      <c r="AE325" t="s">
        <v>51</v>
      </c>
      <c r="AF325" t="s">
        <v>207</v>
      </c>
      <c r="AG325" t="s">
        <v>46</v>
      </c>
      <c r="AH325" t="s">
        <v>46</v>
      </c>
      <c r="AI325" t="s">
        <v>46</v>
      </c>
      <c r="AJ325" t="s">
        <v>53</v>
      </c>
      <c r="AK325" t="s">
        <v>46</v>
      </c>
      <c r="AL325" t="s">
        <v>46</v>
      </c>
      <c r="AM325" t="s">
        <v>46</v>
      </c>
      <c r="AP325" t="s">
        <v>53</v>
      </c>
      <c r="AR325" t="s">
        <v>46</v>
      </c>
      <c r="AU325">
        <v>5.1104317415473597</v>
      </c>
      <c r="AV325">
        <v>52.070498470682999</v>
      </c>
    </row>
    <row r="326" spans="1:48" x14ac:dyDescent="0.45">
      <c r="A326">
        <v>2162</v>
      </c>
      <c r="B326" t="s">
        <v>1209</v>
      </c>
      <c r="C326" t="s">
        <v>1209</v>
      </c>
      <c r="D326" t="s">
        <v>185</v>
      </c>
      <c r="E326" t="s">
        <v>186</v>
      </c>
      <c r="G326">
        <v>13</v>
      </c>
      <c r="H326">
        <v>6</v>
      </c>
      <c r="I326" s="10">
        <f>((G326*8)*(G326*8))/10000</f>
        <v>1.0815999999999999</v>
      </c>
      <c r="J326" s="10"/>
      <c r="M326" t="s">
        <v>223</v>
      </c>
      <c r="N326" t="s">
        <v>314</v>
      </c>
      <c r="O326" t="s">
        <v>75</v>
      </c>
      <c r="P326" t="s">
        <v>68</v>
      </c>
      <c r="Q326" t="s">
        <v>53</v>
      </c>
      <c r="R326" t="s">
        <v>213</v>
      </c>
      <c r="V326">
        <v>136024.058000002</v>
      </c>
      <c r="W326">
        <v>453616.22200000298</v>
      </c>
      <c r="X326" t="s">
        <v>1210</v>
      </c>
      <c r="Y326" t="s">
        <v>49</v>
      </c>
      <c r="AA326" t="s">
        <v>46</v>
      </c>
      <c r="AB326" s="1">
        <v>44775.305783032403</v>
      </c>
      <c r="AC326" t="s">
        <v>50</v>
      </c>
      <c r="AD326" s="1">
        <v>44778.631754432899</v>
      </c>
      <c r="AE326" t="s">
        <v>51</v>
      </c>
      <c r="AF326" t="s">
        <v>207</v>
      </c>
      <c r="AG326" t="s">
        <v>46</v>
      </c>
      <c r="AH326" t="s">
        <v>46</v>
      </c>
      <c r="AI326" t="s">
        <v>46</v>
      </c>
      <c r="AJ326" t="s">
        <v>53</v>
      </c>
      <c r="AK326" t="s">
        <v>46</v>
      </c>
      <c r="AL326" t="s">
        <v>46</v>
      </c>
      <c r="AM326" t="s">
        <v>46</v>
      </c>
      <c r="AP326" t="s">
        <v>53</v>
      </c>
      <c r="AR326" t="s">
        <v>46</v>
      </c>
      <c r="AU326">
        <v>5.1104402401042099</v>
      </c>
      <c r="AV326">
        <v>52.070506274330299</v>
      </c>
    </row>
    <row r="327" spans="1:48" x14ac:dyDescent="0.45">
      <c r="A327">
        <v>2163</v>
      </c>
      <c r="B327" t="s">
        <v>1211</v>
      </c>
      <c r="C327" t="s">
        <v>1211</v>
      </c>
      <c r="D327" t="s">
        <v>185</v>
      </c>
      <c r="E327" t="s">
        <v>186</v>
      </c>
      <c r="G327">
        <v>14</v>
      </c>
      <c r="H327">
        <v>4</v>
      </c>
      <c r="I327" s="10">
        <f>((G327*8)*(G327*8))/10000</f>
        <v>1.2544</v>
      </c>
      <c r="J327" s="10"/>
      <c r="M327" t="s">
        <v>223</v>
      </c>
      <c r="N327" t="s">
        <v>314</v>
      </c>
      <c r="O327" t="s">
        <v>75</v>
      </c>
      <c r="P327" t="s">
        <v>68</v>
      </c>
      <c r="Q327" t="s">
        <v>53</v>
      </c>
      <c r="R327" t="s">
        <v>213</v>
      </c>
      <c r="V327">
        <v>136021.818</v>
      </c>
      <c r="W327">
        <v>453611.66500000301</v>
      </c>
      <c r="X327" t="s">
        <v>1212</v>
      </c>
      <c r="Y327" t="s">
        <v>49</v>
      </c>
      <c r="AA327" t="s">
        <v>46</v>
      </c>
      <c r="AB327" s="1">
        <v>44775.305783032403</v>
      </c>
      <c r="AC327" t="s">
        <v>50</v>
      </c>
      <c r="AD327" s="1">
        <v>44778.632670624997</v>
      </c>
      <c r="AE327" t="s">
        <v>51</v>
      </c>
      <c r="AF327" t="s">
        <v>207</v>
      </c>
      <c r="AG327" t="s">
        <v>46</v>
      </c>
      <c r="AH327" t="s">
        <v>46</v>
      </c>
      <c r="AI327" t="s">
        <v>46</v>
      </c>
      <c r="AJ327" t="s">
        <v>53</v>
      </c>
      <c r="AK327" t="s">
        <v>46</v>
      </c>
      <c r="AL327" t="s">
        <v>46</v>
      </c>
      <c r="AM327" t="s">
        <v>46</v>
      </c>
      <c r="AP327" t="s">
        <v>53</v>
      </c>
      <c r="AR327" t="s">
        <v>46</v>
      </c>
      <c r="AU327">
        <v>5.1104078234548496</v>
      </c>
      <c r="AV327">
        <v>52.070465239450797</v>
      </c>
    </row>
    <row r="328" spans="1:48" x14ac:dyDescent="0.45">
      <c r="A328">
        <v>2164</v>
      </c>
      <c r="B328" t="s">
        <v>1213</v>
      </c>
      <c r="C328" t="s">
        <v>1213</v>
      </c>
      <c r="D328" t="s">
        <v>1214</v>
      </c>
      <c r="E328" t="s">
        <v>1215</v>
      </c>
      <c r="G328">
        <v>24</v>
      </c>
      <c r="H328">
        <v>6</v>
      </c>
      <c r="I328" s="10">
        <f>((G328*8)*(G328*8))/10000</f>
        <v>3.6863999999999999</v>
      </c>
      <c r="J328" s="10"/>
      <c r="M328" t="s">
        <v>202</v>
      </c>
      <c r="N328" t="s">
        <v>314</v>
      </c>
      <c r="O328" t="s">
        <v>75</v>
      </c>
      <c r="P328" t="s">
        <v>68</v>
      </c>
      <c r="Q328" t="s">
        <v>53</v>
      </c>
      <c r="R328" t="s">
        <v>1085</v>
      </c>
      <c r="V328">
        <v>136014.38399999999</v>
      </c>
      <c r="W328">
        <v>453615.61100000102</v>
      </c>
      <c r="X328" t="s">
        <v>1216</v>
      </c>
      <c r="Y328" t="s">
        <v>49</v>
      </c>
      <c r="AA328" t="s">
        <v>46</v>
      </c>
      <c r="AB328" s="1">
        <v>44775.305783032403</v>
      </c>
      <c r="AC328" t="s">
        <v>50</v>
      </c>
      <c r="AD328" s="1">
        <v>44778.632044421298</v>
      </c>
      <c r="AE328" t="s">
        <v>51</v>
      </c>
      <c r="AF328" t="s">
        <v>207</v>
      </c>
      <c r="AG328" t="s">
        <v>53</v>
      </c>
      <c r="AH328" t="s">
        <v>46</v>
      </c>
      <c r="AI328" t="s">
        <v>46</v>
      </c>
      <c r="AJ328" t="s">
        <v>53</v>
      </c>
      <c r="AK328" t="s">
        <v>46</v>
      </c>
      <c r="AL328" t="s">
        <v>46</v>
      </c>
      <c r="AM328" t="s">
        <v>46</v>
      </c>
      <c r="AP328" t="s">
        <v>53</v>
      </c>
      <c r="AR328" t="s">
        <v>46</v>
      </c>
      <c r="AU328">
        <v>5.1102991809107996</v>
      </c>
      <c r="AV328">
        <v>52.070500451313002</v>
      </c>
    </row>
    <row r="329" spans="1:48" x14ac:dyDescent="0.45">
      <c r="A329">
        <v>2165</v>
      </c>
      <c r="B329" t="s">
        <v>1217</v>
      </c>
      <c r="C329" t="s">
        <v>1217</v>
      </c>
      <c r="D329" t="s">
        <v>185</v>
      </c>
      <c r="E329" t="s">
        <v>186</v>
      </c>
      <c r="G329">
        <v>20</v>
      </c>
      <c r="H329">
        <v>6</v>
      </c>
      <c r="I329" s="10">
        <f>((G329*8)*(G329*8))/10000</f>
        <v>2.56</v>
      </c>
      <c r="J329" s="10"/>
      <c r="M329" t="s">
        <v>202</v>
      </c>
      <c r="N329" t="s">
        <v>314</v>
      </c>
      <c r="O329" t="s">
        <v>75</v>
      </c>
      <c r="P329" t="s">
        <v>68</v>
      </c>
      <c r="Q329" t="s">
        <v>53</v>
      </c>
      <c r="R329" t="s">
        <v>213</v>
      </c>
      <c r="V329">
        <v>136012.729000002</v>
      </c>
      <c r="W329">
        <v>453617.18900000298</v>
      </c>
      <c r="X329" t="s">
        <v>1218</v>
      </c>
      <c r="Y329" t="s">
        <v>49</v>
      </c>
      <c r="AA329" t="s">
        <v>46</v>
      </c>
      <c r="AB329" s="1">
        <v>44775.305783032403</v>
      </c>
      <c r="AC329" t="s">
        <v>50</v>
      </c>
      <c r="AD329" s="1">
        <v>44778.632044421298</v>
      </c>
      <c r="AE329" t="s">
        <v>51</v>
      </c>
      <c r="AF329" t="s">
        <v>207</v>
      </c>
      <c r="AG329" t="s">
        <v>46</v>
      </c>
      <c r="AH329" t="s">
        <v>46</v>
      </c>
      <c r="AI329" t="s">
        <v>46</v>
      </c>
      <c r="AJ329" t="s">
        <v>53</v>
      </c>
      <c r="AK329" t="s">
        <v>46</v>
      </c>
      <c r="AL329" t="s">
        <v>46</v>
      </c>
      <c r="AM329" t="s">
        <v>46</v>
      </c>
      <c r="AP329" t="s">
        <v>53</v>
      </c>
      <c r="AR329" t="s">
        <v>46</v>
      </c>
      <c r="AU329">
        <v>5.1102749553622004</v>
      </c>
      <c r="AV329">
        <v>52.070514577618297</v>
      </c>
    </row>
    <row r="330" spans="1:48" x14ac:dyDescent="0.45">
      <c r="A330">
        <v>2166</v>
      </c>
      <c r="B330" t="s">
        <v>1219</v>
      </c>
      <c r="C330" t="s">
        <v>1219</v>
      </c>
      <c r="D330" t="s">
        <v>1041</v>
      </c>
      <c r="E330" t="s">
        <v>1042</v>
      </c>
      <c r="G330">
        <v>22</v>
      </c>
      <c r="H330">
        <v>6</v>
      </c>
      <c r="I330" s="10">
        <f>((G330*8)*(G330*8))/10000</f>
        <v>3.0975999999999999</v>
      </c>
      <c r="J330" s="10"/>
      <c r="M330" t="s">
        <v>202</v>
      </c>
      <c r="N330" t="s">
        <v>314</v>
      </c>
      <c r="O330" t="s">
        <v>75</v>
      </c>
      <c r="P330" t="s">
        <v>68</v>
      </c>
      <c r="Q330" t="s">
        <v>53</v>
      </c>
      <c r="R330" t="s">
        <v>1085</v>
      </c>
      <c r="V330">
        <v>136011.125</v>
      </c>
      <c r="W330">
        <v>453616.37400000199</v>
      </c>
      <c r="X330" t="s">
        <v>1220</v>
      </c>
      <c r="Y330" t="s">
        <v>49</v>
      </c>
      <c r="AA330" t="s">
        <v>46</v>
      </c>
      <c r="AB330" s="1">
        <v>44775.305783032403</v>
      </c>
      <c r="AC330" t="s">
        <v>50</v>
      </c>
      <c r="AD330" s="1">
        <v>44778.632044421298</v>
      </c>
      <c r="AE330" t="s">
        <v>51</v>
      </c>
      <c r="AF330" t="s">
        <v>207</v>
      </c>
      <c r="AG330" t="s">
        <v>53</v>
      </c>
      <c r="AH330" t="s">
        <v>46</v>
      </c>
      <c r="AI330" t="s">
        <v>46</v>
      </c>
      <c r="AJ330" t="s">
        <v>53</v>
      </c>
      <c r="AK330" t="s">
        <v>46</v>
      </c>
      <c r="AL330" t="s">
        <v>46</v>
      </c>
      <c r="AM330" t="s">
        <v>46</v>
      </c>
      <c r="AP330" t="s">
        <v>53</v>
      </c>
      <c r="AR330" t="s">
        <v>46</v>
      </c>
      <c r="AU330">
        <v>5.1102516066903503</v>
      </c>
      <c r="AV330">
        <v>52.070507197461303</v>
      </c>
    </row>
    <row r="331" spans="1:48" x14ac:dyDescent="0.45">
      <c r="A331">
        <v>2167</v>
      </c>
      <c r="B331" t="s">
        <v>1221</v>
      </c>
      <c r="C331" t="s">
        <v>1221</v>
      </c>
      <c r="D331" t="s">
        <v>185</v>
      </c>
      <c r="E331" t="s">
        <v>186</v>
      </c>
      <c r="G331">
        <v>20</v>
      </c>
      <c r="H331">
        <v>4</v>
      </c>
      <c r="I331" s="10">
        <f>((G331*8)*(G331*8))/10000</f>
        <v>2.56</v>
      </c>
      <c r="J331" s="10"/>
      <c r="M331" t="s">
        <v>202</v>
      </c>
      <c r="N331" t="s">
        <v>314</v>
      </c>
      <c r="O331" t="s">
        <v>75</v>
      </c>
      <c r="P331" t="s">
        <v>68</v>
      </c>
      <c r="Q331" t="s">
        <v>53</v>
      </c>
      <c r="R331" t="s">
        <v>213</v>
      </c>
      <c r="V331">
        <v>136011.176000003</v>
      </c>
      <c r="W331">
        <v>453617.21500000003</v>
      </c>
      <c r="X331" t="s">
        <v>1222</v>
      </c>
      <c r="Y331" t="s">
        <v>49</v>
      </c>
      <c r="AA331" t="s">
        <v>46</v>
      </c>
      <c r="AB331" s="1">
        <v>44775.305783032403</v>
      </c>
      <c r="AC331" t="s">
        <v>50</v>
      </c>
      <c r="AD331" s="1">
        <v>44778.632044421298</v>
      </c>
      <c r="AE331" t="s">
        <v>51</v>
      </c>
      <c r="AF331" t="s">
        <v>207</v>
      </c>
      <c r="AG331" t="s">
        <v>46</v>
      </c>
      <c r="AH331" t="s">
        <v>46</v>
      </c>
      <c r="AI331" t="s">
        <v>46</v>
      </c>
      <c r="AJ331" t="s">
        <v>53</v>
      </c>
      <c r="AK331" t="s">
        <v>46</v>
      </c>
      <c r="AL331" t="s">
        <v>46</v>
      </c>
      <c r="AM331" t="s">
        <v>46</v>
      </c>
      <c r="AP331" t="s">
        <v>53</v>
      </c>
      <c r="AR331" t="s">
        <v>46</v>
      </c>
      <c r="AU331">
        <v>5.1102523037486902</v>
      </c>
      <c r="AV331">
        <v>52.070514758089203</v>
      </c>
    </row>
    <row r="332" spans="1:48" x14ac:dyDescent="0.45">
      <c r="A332">
        <v>2168</v>
      </c>
      <c r="B332" t="s">
        <v>1223</v>
      </c>
      <c r="C332" t="s">
        <v>1223</v>
      </c>
      <c r="D332" t="s">
        <v>185</v>
      </c>
      <c r="E332" t="s">
        <v>186</v>
      </c>
      <c r="G332">
        <v>13</v>
      </c>
      <c r="H332">
        <v>4</v>
      </c>
      <c r="I332" s="10">
        <f>((G332*8)*(G332*8))/10000</f>
        <v>1.0815999999999999</v>
      </c>
      <c r="J332" s="10"/>
      <c r="M332" t="s">
        <v>223</v>
      </c>
      <c r="N332" t="s">
        <v>314</v>
      </c>
      <c r="O332" t="s">
        <v>75</v>
      </c>
      <c r="P332" t="s">
        <v>68</v>
      </c>
      <c r="Q332" t="s">
        <v>53</v>
      </c>
      <c r="R332" t="s">
        <v>213</v>
      </c>
      <c r="V332">
        <v>136011.889000002</v>
      </c>
      <c r="W332">
        <v>453618.004000001</v>
      </c>
      <c r="X332" t="s">
        <v>1224</v>
      </c>
      <c r="Y332" t="s">
        <v>49</v>
      </c>
      <c r="AA332" t="s">
        <v>46</v>
      </c>
      <c r="AB332" s="1">
        <v>44775.305783032403</v>
      </c>
      <c r="AC332" t="s">
        <v>50</v>
      </c>
      <c r="AD332" s="1">
        <v>44778.632044421298</v>
      </c>
      <c r="AE332" t="s">
        <v>51</v>
      </c>
      <c r="AF332" t="s">
        <v>207</v>
      </c>
      <c r="AG332" t="s">
        <v>46</v>
      </c>
      <c r="AH332" t="s">
        <v>46</v>
      </c>
      <c r="AI332" t="s">
        <v>46</v>
      </c>
      <c r="AJ332" t="s">
        <v>53</v>
      </c>
      <c r="AK332" t="s">
        <v>46</v>
      </c>
      <c r="AL332" t="s">
        <v>46</v>
      </c>
      <c r="AM332" t="s">
        <v>46</v>
      </c>
      <c r="AP332" t="s">
        <v>53</v>
      </c>
      <c r="AR332" t="s">
        <v>46</v>
      </c>
      <c r="AU332">
        <v>5.11026265882664</v>
      </c>
      <c r="AV332">
        <v>52.070521874028003</v>
      </c>
    </row>
    <row r="333" spans="1:48" x14ac:dyDescent="0.45">
      <c r="A333">
        <v>2169</v>
      </c>
      <c r="B333" t="s">
        <v>1225</v>
      </c>
      <c r="C333" t="s">
        <v>1225</v>
      </c>
      <c r="D333" t="s">
        <v>672</v>
      </c>
      <c r="E333" t="s">
        <v>673</v>
      </c>
      <c r="G333">
        <v>75</v>
      </c>
      <c r="H333">
        <v>6</v>
      </c>
      <c r="I333" s="10">
        <f>((G333*8)*(G333*8))/10000</f>
        <v>36</v>
      </c>
      <c r="J333" s="10"/>
      <c r="M333" t="s">
        <v>230</v>
      </c>
      <c r="N333" t="s">
        <v>314</v>
      </c>
      <c r="O333" t="s">
        <v>75</v>
      </c>
      <c r="P333" t="s">
        <v>75</v>
      </c>
      <c r="Q333" t="s">
        <v>53</v>
      </c>
      <c r="R333" t="s">
        <v>1085</v>
      </c>
      <c r="V333">
        <v>136007.35700000101</v>
      </c>
      <c r="W333">
        <v>453620.52399999998</v>
      </c>
      <c r="X333" t="s">
        <v>1226</v>
      </c>
      <c r="Y333" t="s">
        <v>49</v>
      </c>
      <c r="AA333" t="s">
        <v>46</v>
      </c>
      <c r="AB333" s="1">
        <v>44775.305783032403</v>
      </c>
      <c r="AC333" t="s">
        <v>50</v>
      </c>
      <c r="AD333" s="1">
        <v>44777.541197858802</v>
      </c>
      <c r="AE333" t="s">
        <v>50</v>
      </c>
      <c r="AF333" t="s">
        <v>232</v>
      </c>
      <c r="AG333" t="s">
        <v>53</v>
      </c>
      <c r="AH333" t="s">
        <v>46</v>
      </c>
      <c r="AI333" t="s">
        <v>46</v>
      </c>
      <c r="AJ333" t="s">
        <v>53</v>
      </c>
      <c r="AK333" t="s">
        <v>46</v>
      </c>
      <c r="AL333" t="s">
        <v>46</v>
      </c>
      <c r="AM333" t="s">
        <v>53</v>
      </c>
      <c r="AP333" t="s">
        <v>53</v>
      </c>
      <c r="AR333" t="s">
        <v>46</v>
      </c>
      <c r="AU333">
        <v>5.1101964204224499</v>
      </c>
      <c r="AV333">
        <v>52.070544368388802</v>
      </c>
    </row>
    <row r="334" spans="1:48" x14ac:dyDescent="0.45">
      <c r="A334">
        <v>2170</v>
      </c>
      <c r="B334" t="s">
        <v>1227</v>
      </c>
      <c r="C334" t="s">
        <v>1227</v>
      </c>
      <c r="D334" t="s">
        <v>185</v>
      </c>
      <c r="E334" t="s">
        <v>186</v>
      </c>
      <c r="G334">
        <v>12</v>
      </c>
      <c r="H334">
        <v>4</v>
      </c>
      <c r="I334" s="10">
        <f>((G334*8)*(G334*8))/10000</f>
        <v>0.92159999999999997</v>
      </c>
      <c r="J334" s="10"/>
      <c r="M334" t="s">
        <v>223</v>
      </c>
      <c r="N334" t="s">
        <v>314</v>
      </c>
      <c r="O334" t="s">
        <v>68</v>
      </c>
      <c r="P334" t="s">
        <v>68</v>
      </c>
      <c r="Q334" t="s">
        <v>53</v>
      </c>
      <c r="R334" t="s">
        <v>315</v>
      </c>
      <c r="V334">
        <v>136007.38300000099</v>
      </c>
      <c r="W334">
        <v>453619.81100000098</v>
      </c>
      <c r="X334" t="s">
        <v>1228</v>
      </c>
      <c r="Y334" t="s">
        <v>49</v>
      </c>
      <c r="AA334" t="s">
        <v>46</v>
      </c>
      <c r="AB334" s="1">
        <v>44775.305783032403</v>
      </c>
      <c r="AC334" t="s">
        <v>50</v>
      </c>
      <c r="AD334" s="1">
        <v>44777.541197858802</v>
      </c>
      <c r="AE334" t="s">
        <v>50</v>
      </c>
      <c r="AF334" t="s">
        <v>52</v>
      </c>
      <c r="AG334" t="s">
        <v>46</v>
      </c>
      <c r="AH334" t="s">
        <v>53</v>
      </c>
      <c r="AI334" t="s">
        <v>46</v>
      </c>
      <c r="AJ334" t="s">
        <v>53</v>
      </c>
      <c r="AK334" t="s">
        <v>46</v>
      </c>
      <c r="AL334" t="s">
        <v>46</v>
      </c>
      <c r="AM334" t="s">
        <v>46</v>
      </c>
      <c r="AP334" t="s">
        <v>53</v>
      </c>
      <c r="AR334" t="s">
        <v>46</v>
      </c>
      <c r="AU334">
        <v>5.1101968392827999</v>
      </c>
      <c r="AV334">
        <v>52.070537960859397</v>
      </c>
    </row>
    <row r="335" spans="1:48" x14ac:dyDescent="0.45">
      <c r="A335">
        <v>2171</v>
      </c>
      <c r="B335" t="s">
        <v>1229</v>
      </c>
      <c r="C335" t="s">
        <v>1229</v>
      </c>
      <c r="D335" t="s">
        <v>189</v>
      </c>
      <c r="E335" t="s">
        <v>1230</v>
      </c>
      <c r="G335">
        <v>13</v>
      </c>
      <c r="H335">
        <v>4</v>
      </c>
      <c r="I335" s="10">
        <f>((G335*8)*(G335*8))/10000</f>
        <v>1.0815999999999999</v>
      </c>
      <c r="J335" s="10"/>
      <c r="M335" t="s">
        <v>223</v>
      </c>
      <c r="N335" t="s">
        <v>314</v>
      </c>
      <c r="O335" t="s">
        <v>75</v>
      </c>
      <c r="P335" t="s">
        <v>68</v>
      </c>
      <c r="Q335" t="s">
        <v>53</v>
      </c>
      <c r="R335" t="s">
        <v>213</v>
      </c>
      <c r="V335">
        <v>136010.03000000099</v>
      </c>
      <c r="W335">
        <v>453627.88200000301</v>
      </c>
      <c r="X335" t="s">
        <v>1231</v>
      </c>
      <c r="Y335" t="s">
        <v>49</v>
      </c>
      <c r="Z335" t="s">
        <v>1232</v>
      </c>
      <c r="AA335" t="s">
        <v>46</v>
      </c>
      <c r="AB335" s="1">
        <v>44775.305783032403</v>
      </c>
      <c r="AC335" t="s">
        <v>50</v>
      </c>
      <c r="AD335" s="1">
        <v>44777.369594097203</v>
      </c>
      <c r="AE335" t="s">
        <v>51</v>
      </c>
      <c r="AF335" t="s">
        <v>207</v>
      </c>
      <c r="AG335" t="s">
        <v>46</v>
      </c>
      <c r="AH335" t="s">
        <v>46</v>
      </c>
      <c r="AI335" t="s">
        <v>46</v>
      </c>
      <c r="AJ335" t="s">
        <v>53</v>
      </c>
      <c r="AK335" t="s">
        <v>53</v>
      </c>
      <c r="AL335" t="s">
        <v>46</v>
      </c>
      <c r="AM335" t="s">
        <v>46</v>
      </c>
      <c r="AP335" t="s">
        <v>53</v>
      </c>
      <c r="AR335" t="s">
        <v>46</v>
      </c>
      <c r="AU335">
        <v>5.1102349963908003</v>
      </c>
      <c r="AV335">
        <v>52.070610593460302</v>
      </c>
    </row>
    <row r="336" spans="1:48" x14ac:dyDescent="0.45">
      <c r="A336">
        <v>2172</v>
      </c>
      <c r="B336" t="s">
        <v>1233</v>
      </c>
      <c r="C336" t="s">
        <v>1233</v>
      </c>
      <c r="D336" t="s">
        <v>189</v>
      </c>
      <c r="E336" t="s">
        <v>1230</v>
      </c>
      <c r="G336">
        <v>27</v>
      </c>
      <c r="H336">
        <v>8</v>
      </c>
      <c r="I336" s="10">
        <f>((G336*8)*(G336*8))/10000</f>
        <v>4.6656000000000004</v>
      </c>
      <c r="J336" s="10"/>
      <c r="M336" t="s">
        <v>202</v>
      </c>
      <c r="N336" t="s">
        <v>314</v>
      </c>
      <c r="O336" t="s">
        <v>75</v>
      </c>
      <c r="P336" t="s">
        <v>75</v>
      </c>
      <c r="Q336" t="s">
        <v>53</v>
      </c>
      <c r="R336" t="s">
        <v>213</v>
      </c>
      <c r="V336">
        <v>136008.172000002</v>
      </c>
      <c r="W336">
        <v>453628.67099999997</v>
      </c>
      <c r="X336" t="s">
        <v>1234</v>
      </c>
      <c r="Y336" t="s">
        <v>49</v>
      </c>
      <c r="Z336" t="s">
        <v>1232</v>
      </c>
      <c r="AA336" t="s">
        <v>46</v>
      </c>
      <c r="AB336" s="1">
        <v>44775.305783032403</v>
      </c>
      <c r="AC336" t="s">
        <v>50</v>
      </c>
      <c r="AD336" s="1">
        <v>44777.3732865278</v>
      </c>
      <c r="AE336" t="s">
        <v>51</v>
      </c>
      <c r="AF336" t="s">
        <v>207</v>
      </c>
      <c r="AG336" t="s">
        <v>46</v>
      </c>
      <c r="AH336" t="s">
        <v>46</v>
      </c>
      <c r="AI336" t="s">
        <v>46</v>
      </c>
      <c r="AJ336" t="s">
        <v>53</v>
      </c>
      <c r="AK336" t="s">
        <v>53</v>
      </c>
      <c r="AL336" t="s">
        <v>53</v>
      </c>
      <c r="AM336" t="s">
        <v>46</v>
      </c>
      <c r="AP336" t="s">
        <v>53</v>
      </c>
      <c r="AR336" t="s">
        <v>46</v>
      </c>
      <c r="AU336">
        <v>5.1102078539251199</v>
      </c>
      <c r="AV336">
        <v>52.070617621288903</v>
      </c>
    </row>
    <row r="337" spans="1:48" x14ac:dyDescent="0.45">
      <c r="A337">
        <v>2173</v>
      </c>
      <c r="B337" t="s">
        <v>1235</v>
      </c>
      <c r="C337" t="s">
        <v>1235</v>
      </c>
      <c r="D337" t="s">
        <v>189</v>
      </c>
      <c r="E337" t="s">
        <v>1230</v>
      </c>
      <c r="G337">
        <v>17</v>
      </c>
      <c r="H337">
        <v>6</v>
      </c>
      <c r="I337" s="10">
        <f>((G337*8)*(G337*8))/10000</f>
        <v>1.8495999999999999</v>
      </c>
      <c r="J337" s="10"/>
      <c r="M337" t="s">
        <v>202</v>
      </c>
      <c r="N337" t="s">
        <v>314</v>
      </c>
      <c r="O337" t="s">
        <v>75</v>
      </c>
      <c r="P337" t="s">
        <v>75</v>
      </c>
      <c r="Q337" t="s">
        <v>53</v>
      </c>
      <c r="R337" t="s">
        <v>213</v>
      </c>
      <c r="V337">
        <v>136007.35700000101</v>
      </c>
      <c r="W337">
        <v>453627.754000001</v>
      </c>
      <c r="X337" t="s">
        <v>1236</v>
      </c>
      <c r="Y337" t="s">
        <v>49</v>
      </c>
      <c r="Z337" t="s">
        <v>1237</v>
      </c>
      <c r="AA337" t="s">
        <v>46</v>
      </c>
      <c r="AB337" s="1">
        <v>44775.305783032403</v>
      </c>
      <c r="AC337" t="s">
        <v>50</v>
      </c>
      <c r="AD337" s="1">
        <v>44777.369594097203</v>
      </c>
      <c r="AE337" t="s">
        <v>51</v>
      </c>
      <c r="AF337" t="s">
        <v>207</v>
      </c>
      <c r="AG337" t="s">
        <v>46</v>
      </c>
      <c r="AH337" t="s">
        <v>46</v>
      </c>
      <c r="AI337" t="s">
        <v>46</v>
      </c>
      <c r="AJ337" t="s">
        <v>53</v>
      </c>
      <c r="AK337" t="s">
        <v>53</v>
      </c>
      <c r="AL337" t="s">
        <v>46</v>
      </c>
      <c r="AM337" t="s">
        <v>46</v>
      </c>
      <c r="AP337" t="s">
        <v>53</v>
      </c>
      <c r="AR337" t="s">
        <v>46</v>
      </c>
      <c r="AU337">
        <v>5.1101960183019202</v>
      </c>
      <c r="AV337">
        <v>52.070609351389599</v>
      </c>
    </row>
    <row r="338" spans="1:48" x14ac:dyDescent="0.45">
      <c r="A338">
        <v>2174</v>
      </c>
      <c r="B338" t="s">
        <v>1238</v>
      </c>
      <c r="C338" t="s">
        <v>1238</v>
      </c>
      <c r="D338" t="s">
        <v>189</v>
      </c>
      <c r="E338" t="s">
        <v>1230</v>
      </c>
      <c r="G338">
        <v>19</v>
      </c>
      <c r="H338">
        <v>6</v>
      </c>
      <c r="I338" s="10">
        <f>((G338*8)*(G338*8))/10000</f>
        <v>2.3104</v>
      </c>
      <c r="J338" s="10"/>
      <c r="M338" t="s">
        <v>202</v>
      </c>
      <c r="N338" t="s">
        <v>314</v>
      </c>
      <c r="O338" t="s">
        <v>75</v>
      </c>
      <c r="P338" t="s">
        <v>68</v>
      </c>
      <c r="Q338" t="s">
        <v>53</v>
      </c>
      <c r="R338" t="s">
        <v>213</v>
      </c>
      <c r="V338">
        <v>136007.332000002</v>
      </c>
      <c r="W338">
        <v>453628.62000000098</v>
      </c>
      <c r="X338" t="s">
        <v>1239</v>
      </c>
      <c r="Y338" t="s">
        <v>49</v>
      </c>
      <c r="Z338" t="s">
        <v>1237</v>
      </c>
      <c r="AA338" t="s">
        <v>46</v>
      </c>
      <c r="AB338" s="1">
        <v>44775.305783032403</v>
      </c>
      <c r="AC338" t="s">
        <v>50</v>
      </c>
      <c r="AD338" s="1">
        <v>44777.369594097203</v>
      </c>
      <c r="AE338" t="s">
        <v>51</v>
      </c>
      <c r="AF338" t="s">
        <v>207</v>
      </c>
      <c r="AG338" t="s">
        <v>46</v>
      </c>
      <c r="AH338" t="s">
        <v>46</v>
      </c>
      <c r="AI338" t="s">
        <v>46</v>
      </c>
      <c r="AJ338" t="s">
        <v>53</v>
      </c>
      <c r="AK338" t="s">
        <v>53</v>
      </c>
      <c r="AL338" t="s">
        <v>46</v>
      </c>
      <c r="AM338" t="s">
        <v>46</v>
      </c>
      <c r="AP338" t="s">
        <v>53</v>
      </c>
      <c r="AR338" t="s">
        <v>46</v>
      </c>
      <c r="AU338">
        <v>5.1101956055159201</v>
      </c>
      <c r="AV338">
        <v>52.070617134111998</v>
      </c>
    </row>
    <row r="339" spans="1:48" x14ac:dyDescent="0.45">
      <c r="A339">
        <v>2175</v>
      </c>
      <c r="B339" t="s">
        <v>1240</v>
      </c>
      <c r="C339" t="s">
        <v>1240</v>
      </c>
      <c r="D339" t="s">
        <v>189</v>
      </c>
      <c r="E339" t="s">
        <v>1230</v>
      </c>
      <c r="G339">
        <v>15</v>
      </c>
      <c r="H339">
        <v>6</v>
      </c>
      <c r="I339" s="10">
        <f>((G339*8)*(G339*8))/10000</f>
        <v>1.44</v>
      </c>
      <c r="J339" s="10"/>
      <c r="M339" t="s">
        <v>202</v>
      </c>
      <c r="N339" t="s">
        <v>314</v>
      </c>
      <c r="O339" t="s">
        <v>75</v>
      </c>
      <c r="P339" t="s">
        <v>75</v>
      </c>
      <c r="Q339" t="s">
        <v>53</v>
      </c>
      <c r="R339" t="s">
        <v>213</v>
      </c>
      <c r="V339">
        <v>136004.09900000301</v>
      </c>
      <c r="W339">
        <v>453630.63000000297</v>
      </c>
      <c r="X339" t="s">
        <v>1241</v>
      </c>
      <c r="Y339" t="s">
        <v>49</v>
      </c>
      <c r="Z339" t="s">
        <v>1232</v>
      </c>
      <c r="AA339" t="s">
        <v>46</v>
      </c>
      <c r="AB339" s="1">
        <v>44775.305783032403</v>
      </c>
      <c r="AC339" t="s">
        <v>50</v>
      </c>
      <c r="AD339" s="1">
        <v>44777.372251284702</v>
      </c>
      <c r="AE339" t="s">
        <v>51</v>
      </c>
      <c r="AF339" t="s">
        <v>207</v>
      </c>
      <c r="AG339" t="s">
        <v>46</v>
      </c>
      <c r="AH339" t="s">
        <v>46</v>
      </c>
      <c r="AI339" t="s">
        <v>46</v>
      </c>
      <c r="AJ339" t="s">
        <v>53</v>
      </c>
      <c r="AK339" t="s">
        <v>53</v>
      </c>
      <c r="AL339" t="s">
        <v>46</v>
      </c>
      <c r="AM339" t="s">
        <v>46</v>
      </c>
      <c r="AP339" t="s">
        <v>53</v>
      </c>
      <c r="AR339" t="s">
        <v>46</v>
      </c>
      <c r="AU339">
        <v>5.11014834099295</v>
      </c>
      <c r="AV339">
        <v>52.070635089104101</v>
      </c>
    </row>
    <row r="340" spans="1:48" x14ac:dyDescent="0.45">
      <c r="A340">
        <v>2176</v>
      </c>
      <c r="B340" t="s">
        <v>1242</v>
      </c>
      <c r="C340" t="s">
        <v>1242</v>
      </c>
      <c r="D340" t="s">
        <v>672</v>
      </c>
      <c r="E340" t="s">
        <v>673</v>
      </c>
      <c r="G340">
        <v>65</v>
      </c>
      <c r="H340">
        <v>6</v>
      </c>
      <c r="I340" s="10">
        <f>((G340*8)*(G340*8))/10000</f>
        <v>27.04</v>
      </c>
      <c r="J340" s="10"/>
      <c r="M340" t="s">
        <v>230</v>
      </c>
      <c r="N340" t="s">
        <v>314</v>
      </c>
      <c r="O340" t="s">
        <v>45</v>
      </c>
      <c r="P340" t="s">
        <v>45</v>
      </c>
      <c r="Q340" t="s">
        <v>53</v>
      </c>
      <c r="R340" t="s">
        <v>119</v>
      </c>
      <c r="V340">
        <v>136003.31000000201</v>
      </c>
      <c r="W340">
        <v>453628.97500000102</v>
      </c>
      <c r="X340" t="s">
        <v>1243</v>
      </c>
      <c r="Y340" t="s">
        <v>49</v>
      </c>
      <c r="AA340" t="s">
        <v>46</v>
      </c>
      <c r="AB340" s="1">
        <v>44775.305783032403</v>
      </c>
      <c r="AC340" t="s">
        <v>50</v>
      </c>
      <c r="AD340" s="1">
        <v>44777.371633055598</v>
      </c>
      <c r="AE340" t="s">
        <v>51</v>
      </c>
      <c r="AF340" t="s">
        <v>232</v>
      </c>
      <c r="AG340" t="s">
        <v>53</v>
      </c>
      <c r="AH340" t="s">
        <v>46</v>
      </c>
      <c r="AI340" t="s">
        <v>46</v>
      </c>
      <c r="AJ340" t="s">
        <v>53</v>
      </c>
      <c r="AK340" t="s">
        <v>53</v>
      </c>
      <c r="AL340" t="s">
        <v>46</v>
      </c>
      <c r="AM340" t="s">
        <v>53</v>
      </c>
      <c r="AP340" t="s">
        <v>53</v>
      </c>
      <c r="AR340" t="s">
        <v>46</v>
      </c>
      <c r="AU340">
        <v>5.1101369256365903</v>
      </c>
      <c r="AV340">
        <v>52.0706201869708</v>
      </c>
    </row>
    <row r="341" spans="1:48" x14ac:dyDescent="0.45">
      <c r="A341">
        <v>2177</v>
      </c>
      <c r="B341" t="s">
        <v>1244</v>
      </c>
      <c r="C341" t="s">
        <v>1244</v>
      </c>
      <c r="D341" t="s">
        <v>189</v>
      </c>
      <c r="E341" t="s">
        <v>1230</v>
      </c>
      <c r="G341">
        <v>16</v>
      </c>
      <c r="H341">
        <v>6</v>
      </c>
      <c r="I341" s="10">
        <f>((G341*8)*(G341*8))/10000</f>
        <v>1.6384000000000001</v>
      </c>
      <c r="J341" s="10"/>
      <c r="M341" t="s">
        <v>202</v>
      </c>
      <c r="N341" t="s">
        <v>314</v>
      </c>
      <c r="O341" t="s">
        <v>75</v>
      </c>
      <c r="P341" t="s">
        <v>75</v>
      </c>
      <c r="Q341" t="s">
        <v>53</v>
      </c>
      <c r="R341" t="s">
        <v>213</v>
      </c>
      <c r="V341">
        <v>136003.28400000199</v>
      </c>
      <c r="W341">
        <v>453630.96100000298</v>
      </c>
      <c r="X341" t="s">
        <v>1245</v>
      </c>
      <c r="Y341" t="s">
        <v>49</v>
      </c>
      <c r="Z341" t="s">
        <v>1232</v>
      </c>
      <c r="AA341" t="s">
        <v>46</v>
      </c>
      <c r="AB341" s="1">
        <v>44775.305783032403</v>
      </c>
      <c r="AC341" t="s">
        <v>50</v>
      </c>
      <c r="AD341" s="1">
        <v>44777.372251284702</v>
      </c>
      <c r="AE341" t="s">
        <v>51</v>
      </c>
      <c r="AF341" t="s">
        <v>207</v>
      </c>
      <c r="AG341" t="s">
        <v>46</v>
      </c>
      <c r="AH341" t="s">
        <v>46</v>
      </c>
      <c r="AI341" t="s">
        <v>46</v>
      </c>
      <c r="AJ341" t="s">
        <v>53</v>
      </c>
      <c r="AK341" t="s">
        <v>53</v>
      </c>
      <c r="AL341" t="s">
        <v>46</v>
      </c>
      <c r="AM341" t="s">
        <v>46</v>
      </c>
      <c r="AP341" t="s">
        <v>53</v>
      </c>
      <c r="AR341" t="s">
        <v>46</v>
      </c>
      <c r="AU341">
        <v>5.1101364359493804</v>
      </c>
      <c r="AV341">
        <v>52.070638036181499</v>
      </c>
    </row>
    <row r="342" spans="1:48" x14ac:dyDescent="0.45">
      <c r="A342">
        <v>2178</v>
      </c>
      <c r="B342" t="s">
        <v>1246</v>
      </c>
      <c r="C342" t="s">
        <v>1246</v>
      </c>
      <c r="D342" t="s">
        <v>189</v>
      </c>
      <c r="E342" t="s">
        <v>1230</v>
      </c>
      <c r="G342">
        <v>17</v>
      </c>
      <c r="H342">
        <v>6</v>
      </c>
      <c r="I342" s="10">
        <f>((G342*8)*(G342*8))/10000</f>
        <v>1.8495999999999999</v>
      </c>
      <c r="J342" s="10"/>
      <c r="M342" t="s">
        <v>202</v>
      </c>
      <c r="N342" t="s">
        <v>314</v>
      </c>
      <c r="O342" t="s">
        <v>75</v>
      </c>
      <c r="P342" t="s">
        <v>75</v>
      </c>
      <c r="Q342" t="s">
        <v>53</v>
      </c>
      <c r="R342" t="s">
        <v>213</v>
      </c>
      <c r="V342">
        <v>136000.58600000301</v>
      </c>
      <c r="W342">
        <v>453632.158</v>
      </c>
      <c r="X342" t="s">
        <v>1247</v>
      </c>
      <c r="Y342" t="s">
        <v>49</v>
      </c>
      <c r="Z342" t="s">
        <v>1232</v>
      </c>
      <c r="AA342" t="s">
        <v>46</v>
      </c>
      <c r="AB342" s="1">
        <v>44775.305783032403</v>
      </c>
      <c r="AC342" t="s">
        <v>50</v>
      </c>
      <c r="AD342" s="1">
        <v>44777.372251284702</v>
      </c>
      <c r="AE342" t="s">
        <v>51</v>
      </c>
      <c r="AF342" t="s">
        <v>207</v>
      </c>
      <c r="AG342" t="s">
        <v>46</v>
      </c>
      <c r="AH342" t="s">
        <v>46</v>
      </c>
      <c r="AI342" t="s">
        <v>46</v>
      </c>
      <c r="AJ342" t="s">
        <v>53</v>
      </c>
      <c r="AK342" t="s">
        <v>53</v>
      </c>
      <c r="AL342" t="s">
        <v>46</v>
      </c>
      <c r="AM342" t="s">
        <v>46</v>
      </c>
      <c r="AP342" t="s">
        <v>53</v>
      </c>
      <c r="AR342" t="s">
        <v>46</v>
      </c>
      <c r="AU342">
        <v>5.11009701949797</v>
      </c>
      <c r="AV342">
        <v>52.070648702276898</v>
      </c>
    </row>
    <row r="343" spans="1:48" x14ac:dyDescent="0.45">
      <c r="A343">
        <v>2179</v>
      </c>
      <c r="B343" t="s">
        <v>1248</v>
      </c>
      <c r="C343" t="s">
        <v>1248</v>
      </c>
      <c r="D343" t="s">
        <v>189</v>
      </c>
      <c r="E343" t="s">
        <v>1230</v>
      </c>
      <c r="G343">
        <v>31</v>
      </c>
      <c r="H343">
        <v>10</v>
      </c>
      <c r="I343" s="10">
        <f>((G343*8)*(G343*8))/10000</f>
        <v>6.1504000000000003</v>
      </c>
      <c r="J343" s="10"/>
      <c r="M343" t="s">
        <v>202</v>
      </c>
      <c r="N343" t="s">
        <v>314</v>
      </c>
      <c r="O343" t="s">
        <v>75</v>
      </c>
      <c r="P343" t="s">
        <v>75</v>
      </c>
      <c r="Q343" t="s">
        <v>53</v>
      </c>
      <c r="R343" t="s">
        <v>213</v>
      </c>
      <c r="V343">
        <v>135996.25800000099</v>
      </c>
      <c r="W343">
        <v>453634.29599999997</v>
      </c>
      <c r="X343" t="s">
        <v>1249</v>
      </c>
      <c r="Y343" t="s">
        <v>49</v>
      </c>
      <c r="Z343" t="s">
        <v>1232</v>
      </c>
      <c r="AA343" t="s">
        <v>46</v>
      </c>
      <c r="AB343" s="1">
        <v>44775.305783032403</v>
      </c>
      <c r="AC343" t="s">
        <v>50</v>
      </c>
      <c r="AD343" s="1">
        <v>44777.397459918997</v>
      </c>
      <c r="AE343" t="s">
        <v>51</v>
      </c>
      <c r="AF343" t="s">
        <v>207</v>
      </c>
      <c r="AG343" t="s">
        <v>46</v>
      </c>
      <c r="AH343" t="s">
        <v>46</v>
      </c>
      <c r="AI343" t="s">
        <v>46</v>
      </c>
      <c r="AJ343" t="s">
        <v>53</v>
      </c>
      <c r="AK343" t="s">
        <v>53</v>
      </c>
      <c r="AL343" t="s">
        <v>53</v>
      </c>
      <c r="AM343" t="s">
        <v>53</v>
      </c>
      <c r="AP343" t="s">
        <v>46</v>
      </c>
      <c r="AQ343" t="s">
        <v>1250</v>
      </c>
      <c r="AR343" t="s">
        <v>46</v>
      </c>
      <c r="AU343">
        <v>5.1100337773875699</v>
      </c>
      <c r="AV343">
        <v>52.0706677701369</v>
      </c>
    </row>
    <row r="344" spans="1:48" x14ac:dyDescent="0.45">
      <c r="A344">
        <v>2180</v>
      </c>
      <c r="B344" t="s">
        <v>1251</v>
      </c>
      <c r="C344" t="s">
        <v>1251</v>
      </c>
      <c r="D344" t="s">
        <v>189</v>
      </c>
      <c r="E344" t="s">
        <v>1230</v>
      </c>
      <c r="G344">
        <v>17</v>
      </c>
      <c r="H344">
        <v>8</v>
      </c>
      <c r="I344" s="10">
        <f>((G344*8)*(G344*8))/10000</f>
        <v>1.8495999999999999</v>
      </c>
      <c r="J344" s="10"/>
      <c r="M344" t="s">
        <v>202</v>
      </c>
      <c r="N344" t="s">
        <v>314</v>
      </c>
      <c r="O344" t="s">
        <v>75</v>
      </c>
      <c r="P344" t="s">
        <v>75</v>
      </c>
      <c r="Q344" t="s">
        <v>53</v>
      </c>
      <c r="R344" t="s">
        <v>213</v>
      </c>
      <c r="V344">
        <v>135991.67500000101</v>
      </c>
      <c r="W344">
        <v>453636.74000000203</v>
      </c>
      <c r="X344" t="s">
        <v>1252</v>
      </c>
      <c r="Y344" t="s">
        <v>49</v>
      </c>
      <c r="Z344" t="s">
        <v>1232</v>
      </c>
      <c r="AA344" t="s">
        <v>46</v>
      </c>
      <c r="AB344" s="1">
        <v>44775.305783032403</v>
      </c>
      <c r="AC344" t="s">
        <v>50</v>
      </c>
      <c r="AD344" s="1">
        <v>44778.636791805598</v>
      </c>
      <c r="AE344" t="s">
        <v>51</v>
      </c>
      <c r="AF344" t="s">
        <v>207</v>
      </c>
      <c r="AG344" t="s">
        <v>46</v>
      </c>
      <c r="AH344" t="s">
        <v>46</v>
      </c>
      <c r="AI344" t="s">
        <v>46</v>
      </c>
      <c r="AJ344" t="s">
        <v>53</v>
      </c>
      <c r="AK344" t="s">
        <v>53</v>
      </c>
      <c r="AL344" t="s">
        <v>53</v>
      </c>
      <c r="AM344" t="s">
        <v>46</v>
      </c>
      <c r="AP344" t="s">
        <v>53</v>
      </c>
      <c r="AR344" t="s">
        <v>46</v>
      </c>
      <c r="AU344">
        <v>5.1099667990560302</v>
      </c>
      <c r="AV344">
        <v>52.070689579533301</v>
      </c>
    </row>
    <row r="345" spans="1:48" x14ac:dyDescent="0.45">
      <c r="A345">
        <v>2181</v>
      </c>
      <c r="B345" t="s">
        <v>1253</v>
      </c>
      <c r="C345" t="s">
        <v>1253</v>
      </c>
      <c r="D345" t="s">
        <v>672</v>
      </c>
      <c r="E345" t="s">
        <v>673</v>
      </c>
      <c r="G345">
        <v>75</v>
      </c>
      <c r="H345">
        <v>6</v>
      </c>
      <c r="I345" s="10">
        <f>((G345*8)*(G345*8))/10000</f>
        <v>36</v>
      </c>
      <c r="J345" s="10"/>
      <c r="M345" t="s">
        <v>230</v>
      </c>
      <c r="N345" t="s">
        <v>314</v>
      </c>
      <c r="O345" t="s">
        <v>45</v>
      </c>
      <c r="P345" t="s">
        <v>45</v>
      </c>
      <c r="Q345" t="s">
        <v>53</v>
      </c>
      <c r="R345" t="s">
        <v>1085</v>
      </c>
      <c r="V345">
        <v>135990.071000002</v>
      </c>
      <c r="W345">
        <v>453636.38400000002</v>
      </c>
      <c r="X345" t="s">
        <v>1254</v>
      </c>
      <c r="Y345" t="s">
        <v>49</v>
      </c>
      <c r="Z345" t="s">
        <v>1237</v>
      </c>
      <c r="AA345" t="s">
        <v>46</v>
      </c>
      <c r="AB345" s="1">
        <v>44775.305783032403</v>
      </c>
      <c r="AC345" t="s">
        <v>50</v>
      </c>
      <c r="AD345" s="1">
        <v>44778.595494537003</v>
      </c>
      <c r="AE345" t="s">
        <v>51</v>
      </c>
      <c r="AF345" t="s">
        <v>232</v>
      </c>
      <c r="AG345" t="s">
        <v>53</v>
      </c>
      <c r="AH345" t="s">
        <v>46</v>
      </c>
      <c r="AI345" t="s">
        <v>46</v>
      </c>
      <c r="AJ345" t="s">
        <v>53</v>
      </c>
      <c r="AK345" t="s">
        <v>53</v>
      </c>
      <c r="AL345" t="s">
        <v>53</v>
      </c>
      <c r="AM345" t="s">
        <v>46</v>
      </c>
      <c r="AP345" t="s">
        <v>53</v>
      </c>
      <c r="AR345" t="s">
        <v>46</v>
      </c>
      <c r="AU345">
        <v>5.1099434247915898</v>
      </c>
      <c r="AV345">
        <v>52.070686324792</v>
      </c>
    </row>
    <row r="346" spans="1:48" x14ac:dyDescent="0.45">
      <c r="A346">
        <v>2182</v>
      </c>
      <c r="B346" t="s">
        <v>1255</v>
      </c>
      <c r="C346" t="s">
        <v>1255</v>
      </c>
      <c r="D346" t="s">
        <v>185</v>
      </c>
      <c r="E346" t="s">
        <v>186</v>
      </c>
      <c r="G346">
        <v>24</v>
      </c>
      <c r="H346">
        <v>8</v>
      </c>
      <c r="I346" s="10">
        <f>((G346*8)*(G346*8))/10000</f>
        <v>3.6863999999999999</v>
      </c>
      <c r="J346" s="10"/>
      <c r="M346" t="s">
        <v>202</v>
      </c>
      <c r="N346" t="s">
        <v>314</v>
      </c>
      <c r="O346" t="s">
        <v>75</v>
      </c>
      <c r="P346" t="s">
        <v>68</v>
      </c>
      <c r="Q346" t="s">
        <v>53</v>
      </c>
      <c r="R346" t="s">
        <v>213</v>
      </c>
      <c r="V346">
        <v>135990.708000001</v>
      </c>
      <c r="W346">
        <v>453637.07100000198</v>
      </c>
      <c r="X346" t="s">
        <v>1256</v>
      </c>
      <c r="Y346" t="s">
        <v>49</v>
      </c>
      <c r="AA346" t="s">
        <v>46</v>
      </c>
      <c r="AB346" s="1">
        <v>44775.305783032403</v>
      </c>
      <c r="AC346" t="s">
        <v>50</v>
      </c>
      <c r="AD346" s="1">
        <v>44778.636791805598</v>
      </c>
      <c r="AE346" t="s">
        <v>51</v>
      </c>
      <c r="AF346" t="s">
        <v>207</v>
      </c>
      <c r="AG346" t="s">
        <v>46</v>
      </c>
      <c r="AH346" t="s">
        <v>46</v>
      </c>
      <c r="AI346" t="s">
        <v>46</v>
      </c>
      <c r="AJ346" t="s">
        <v>53</v>
      </c>
      <c r="AK346" t="s">
        <v>53</v>
      </c>
      <c r="AL346" t="s">
        <v>53</v>
      </c>
      <c r="AM346" t="s">
        <v>46</v>
      </c>
      <c r="AP346" t="s">
        <v>53</v>
      </c>
      <c r="AR346" t="s">
        <v>46</v>
      </c>
      <c r="AU346">
        <v>5.1099526770902202</v>
      </c>
      <c r="AV346">
        <v>52.0706925213779</v>
      </c>
    </row>
    <row r="347" spans="1:48" x14ac:dyDescent="0.45">
      <c r="A347">
        <v>2183</v>
      </c>
      <c r="B347" t="s">
        <v>1257</v>
      </c>
      <c r="C347" t="s">
        <v>1257</v>
      </c>
      <c r="D347" t="s">
        <v>672</v>
      </c>
      <c r="E347" t="s">
        <v>673</v>
      </c>
      <c r="G347">
        <v>40</v>
      </c>
      <c r="H347">
        <v>8</v>
      </c>
      <c r="I347" s="10">
        <f>((G347*8)*(G347*8))/10000</f>
        <v>10.24</v>
      </c>
      <c r="J347" s="10"/>
      <c r="M347" t="s">
        <v>230</v>
      </c>
      <c r="N347" t="s">
        <v>314</v>
      </c>
      <c r="O347" t="s">
        <v>75</v>
      </c>
      <c r="P347" t="s">
        <v>68</v>
      </c>
      <c r="Q347" t="s">
        <v>53</v>
      </c>
      <c r="R347" t="s">
        <v>1085</v>
      </c>
      <c r="V347">
        <v>135980.99200000201</v>
      </c>
      <c r="W347">
        <v>453640.23100000201</v>
      </c>
      <c r="X347" t="s">
        <v>1258</v>
      </c>
      <c r="Y347" t="s">
        <v>49</v>
      </c>
      <c r="AA347" t="s">
        <v>46</v>
      </c>
      <c r="AB347" s="1">
        <v>44775.305783032403</v>
      </c>
      <c r="AC347" t="s">
        <v>50</v>
      </c>
      <c r="AD347" s="1">
        <v>44777.400483900499</v>
      </c>
      <c r="AE347" t="s">
        <v>51</v>
      </c>
      <c r="AF347" t="s">
        <v>346</v>
      </c>
      <c r="AG347" t="s">
        <v>53</v>
      </c>
      <c r="AH347" t="s">
        <v>46</v>
      </c>
      <c r="AI347" t="s">
        <v>46</v>
      </c>
      <c r="AJ347" t="s">
        <v>53</v>
      </c>
      <c r="AK347" t="s">
        <v>53</v>
      </c>
      <c r="AL347" t="s">
        <v>53</v>
      </c>
      <c r="AM347" t="s">
        <v>46</v>
      </c>
      <c r="AP347" t="s">
        <v>53</v>
      </c>
      <c r="AR347" t="s">
        <v>46</v>
      </c>
      <c r="AU347">
        <v>5.1098107947815103</v>
      </c>
      <c r="AV347">
        <v>52.070720589956601</v>
      </c>
    </row>
    <row r="348" spans="1:48" x14ac:dyDescent="0.45">
      <c r="A348">
        <v>2184</v>
      </c>
      <c r="B348" t="s">
        <v>1259</v>
      </c>
      <c r="C348" t="s">
        <v>1259</v>
      </c>
      <c r="D348" t="s">
        <v>192</v>
      </c>
      <c r="E348" t="s">
        <v>86</v>
      </c>
      <c r="G348">
        <v>19</v>
      </c>
      <c r="H348">
        <v>6</v>
      </c>
      <c r="I348" s="10">
        <f>((G348*8)*(G348*8))/10000</f>
        <v>2.3104</v>
      </c>
      <c r="J348" s="10"/>
      <c r="M348" t="s">
        <v>202</v>
      </c>
      <c r="N348" t="s">
        <v>314</v>
      </c>
      <c r="O348" t="s">
        <v>45</v>
      </c>
      <c r="P348" t="s">
        <v>75</v>
      </c>
      <c r="Q348" t="s">
        <v>53</v>
      </c>
      <c r="R348" t="s">
        <v>213</v>
      </c>
      <c r="V348">
        <v>135980.23600000099</v>
      </c>
      <c r="W348">
        <v>453641.62300000002</v>
      </c>
      <c r="X348" t="s">
        <v>1260</v>
      </c>
      <c r="Y348" t="s">
        <v>49</v>
      </c>
      <c r="AA348" t="s">
        <v>46</v>
      </c>
      <c r="AB348" s="1">
        <v>44775.305783032403</v>
      </c>
      <c r="AC348" t="s">
        <v>50</v>
      </c>
      <c r="AD348" s="1">
        <v>44778.616527789403</v>
      </c>
      <c r="AE348" t="s">
        <v>51</v>
      </c>
      <c r="AF348" t="s">
        <v>207</v>
      </c>
      <c r="AG348" t="s">
        <v>46</v>
      </c>
      <c r="AH348" t="s">
        <v>46</v>
      </c>
      <c r="AI348" t="s">
        <v>46</v>
      </c>
      <c r="AJ348" t="s">
        <v>53</v>
      </c>
      <c r="AK348" t="s">
        <v>53</v>
      </c>
      <c r="AL348" t="s">
        <v>46</v>
      </c>
      <c r="AM348" t="s">
        <v>46</v>
      </c>
      <c r="AP348" t="s">
        <v>53</v>
      </c>
      <c r="AR348" t="s">
        <v>46</v>
      </c>
      <c r="AU348">
        <v>5.1097996911033601</v>
      </c>
      <c r="AV348">
        <v>52.070733075257301</v>
      </c>
    </row>
    <row r="349" spans="1:48" x14ac:dyDescent="0.45">
      <c r="A349">
        <v>2185</v>
      </c>
      <c r="B349" t="s">
        <v>1261</v>
      </c>
      <c r="C349" t="s">
        <v>1261</v>
      </c>
      <c r="D349" t="s">
        <v>189</v>
      </c>
      <c r="E349" t="s">
        <v>1230</v>
      </c>
      <c r="G349">
        <v>17</v>
      </c>
      <c r="H349">
        <v>4</v>
      </c>
      <c r="I349" s="10">
        <f>((G349*8)*(G349*8))/10000</f>
        <v>1.8495999999999999</v>
      </c>
      <c r="J349" s="10"/>
      <c r="M349" t="s">
        <v>202</v>
      </c>
      <c r="N349" t="s">
        <v>314</v>
      </c>
      <c r="O349" t="s">
        <v>75</v>
      </c>
      <c r="P349" t="s">
        <v>75</v>
      </c>
      <c r="Q349" t="s">
        <v>53</v>
      </c>
      <c r="R349" t="s">
        <v>213</v>
      </c>
      <c r="V349">
        <v>135974.60800000301</v>
      </c>
      <c r="W349">
        <v>453644.16400000098</v>
      </c>
      <c r="X349" t="s">
        <v>1262</v>
      </c>
      <c r="Y349" t="s">
        <v>49</v>
      </c>
      <c r="Z349" t="s">
        <v>1237</v>
      </c>
      <c r="AA349" t="s">
        <v>46</v>
      </c>
      <c r="AB349" s="1">
        <v>44775.305783032403</v>
      </c>
      <c r="AC349" t="s">
        <v>50</v>
      </c>
      <c r="AD349" s="1">
        <v>44777.401494305603</v>
      </c>
      <c r="AE349" t="s">
        <v>51</v>
      </c>
      <c r="AF349" t="s">
        <v>207</v>
      </c>
      <c r="AG349" t="s">
        <v>46</v>
      </c>
      <c r="AH349" t="s">
        <v>46</v>
      </c>
      <c r="AI349" t="s">
        <v>46</v>
      </c>
      <c r="AJ349" t="s">
        <v>53</v>
      </c>
      <c r="AK349" t="s">
        <v>53</v>
      </c>
      <c r="AL349" t="s">
        <v>46</v>
      </c>
      <c r="AM349" t="s">
        <v>46</v>
      </c>
      <c r="AP349" t="s">
        <v>53</v>
      </c>
      <c r="AR349" t="s">
        <v>46</v>
      </c>
      <c r="AU349">
        <v>5.1097174659764004</v>
      </c>
      <c r="AV349">
        <v>52.070755720474601</v>
      </c>
    </row>
    <row r="350" spans="1:48" x14ac:dyDescent="0.45">
      <c r="A350">
        <v>2186</v>
      </c>
      <c r="B350" t="s">
        <v>1263</v>
      </c>
      <c r="C350" t="s">
        <v>1263</v>
      </c>
      <c r="D350" t="s">
        <v>189</v>
      </c>
      <c r="E350" t="s">
        <v>1230</v>
      </c>
      <c r="G350">
        <v>16</v>
      </c>
      <c r="H350">
        <v>4</v>
      </c>
      <c r="I350" s="10">
        <f>((G350*8)*(G350*8))/10000</f>
        <v>1.6384000000000001</v>
      </c>
      <c r="J350" s="10"/>
      <c r="M350" t="s">
        <v>202</v>
      </c>
      <c r="N350" t="s">
        <v>314</v>
      </c>
      <c r="O350" t="s">
        <v>75</v>
      </c>
      <c r="P350" t="s">
        <v>75</v>
      </c>
      <c r="Q350" t="s">
        <v>53</v>
      </c>
      <c r="R350" t="s">
        <v>213</v>
      </c>
      <c r="V350">
        <v>135973.90700000199</v>
      </c>
      <c r="W350">
        <v>453644.55000000098</v>
      </c>
      <c r="X350" t="s">
        <v>1264</v>
      </c>
      <c r="Y350" t="s">
        <v>49</v>
      </c>
      <c r="Z350" t="s">
        <v>1237</v>
      </c>
      <c r="AA350" t="s">
        <v>46</v>
      </c>
      <c r="AB350" s="1">
        <v>44775.305783032403</v>
      </c>
      <c r="AC350" t="s">
        <v>50</v>
      </c>
      <c r="AD350" s="1">
        <v>44777.401494305603</v>
      </c>
      <c r="AE350" t="s">
        <v>51</v>
      </c>
      <c r="AF350" t="s">
        <v>207</v>
      </c>
      <c r="AG350" t="s">
        <v>46</v>
      </c>
      <c r="AH350" t="s">
        <v>46</v>
      </c>
      <c r="AI350" t="s">
        <v>46</v>
      </c>
      <c r="AJ350" t="s">
        <v>53</v>
      </c>
      <c r="AK350" t="s">
        <v>53</v>
      </c>
      <c r="AL350" t="s">
        <v>46</v>
      </c>
      <c r="AM350" t="s">
        <v>46</v>
      </c>
      <c r="AP350" t="s">
        <v>53</v>
      </c>
      <c r="AR350" t="s">
        <v>46</v>
      </c>
      <c r="AU350">
        <v>5.10970722048223</v>
      </c>
      <c r="AV350">
        <v>52.070759165760698</v>
      </c>
    </row>
    <row r="351" spans="1:48" x14ac:dyDescent="0.45">
      <c r="A351">
        <v>2187</v>
      </c>
      <c r="B351" t="s">
        <v>1265</v>
      </c>
      <c r="C351" t="s">
        <v>1265</v>
      </c>
      <c r="D351" t="s">
        <v>189</v>
      </c>
      <c r="E351" t="s">
        <v>1230</v>
      </c>
      <c r="G351">
        <v>22</v>
      </c>
      <c r="H351">
        <v>6</v>
      </c>
      <c r="I351" s="10">
        <f>((G351*8)*(G351*8))/10000</f>
        <v>3.0975999999999999</v>
      </c>
      <c r="J351" s="10"/>
      <c r="M351" t="s">
        <v>202</v>
      </c>
      <c r="N351" t="s">
        <v>314</v>
      </c>
      <c r="O351" t="s">
        <v>75</v>
      </c>
      <c r="P351" t="s">
        <v>68</v>
      </c>
      <c r="Q351" t="s">
        <v>53</v>
      </c>
      <c r="R351" t="s">
        <v>213</v>
      </c>
      <c r="V351">
        <v>135972.66600000099</v>
      </c>
      <c r="W351">
        <v>453644.42900000099</v>
      </c>
      <c r="X351" t="s">
        <v>1266</v>
      </c>
      <c r="Y351" t="s">
        <v>49</v>
      </c>
      <c r="AA351" t="s">
        <v>46</v>
      </c>
      <c r="AB351" s="1">
        <v>44775.305783032403</v>
      </c>
      <c r="AC351" t="s">
        <v>50</v>
      </c>
      <c r="AD351" s="1">
        <v>44777.401494305603</v>
      </c>
      <c r="AE351" t="s">
        <v>51</v>
      </c>
      <c r="AF351" t="s">
        <v>207</v>
      </c>
      <c r="AG351" t="s">
        <v>46</v>
      </c>
      <c r="AH351" t="s">
        <v>46</v>
      </c>
      <c r="AI351" t="s">
        <v>46</v>
      </c>
      <c r="AJ351" t="s">
        <v>53</v>
      </c>
      <c r="AK351" t="s">
        <v>53</v>
      </c>
      <c r="AL351" t="s">
        <v>46</v>
      </c>
      <c r="AM351" t="s">
        <v>46</v>
      </c>
      <c r="AP351" t="s">
        <v>53</v>
      </c>
      <c r="AR351" t="s">
        <v>46</v>
      </c>
      <c r="AU351">
        <v>5.1096891274106602</v>
      </c>
      <c r="AV351">
        <v>52.070758035604698</v>
      </c>
    </row>
    <row r="352" spans="1:48" x14ac:dyDescent="0.45">
      <c r="A352">
        <v>2188</v>
      </c>
      <c r="B352" t="s">
        <v>1267</v>
      </c>
      <c r="C352" t="s">
        <v>1267</v>
      </c>
      <c r="D352" t="s">
        <v>189</v>
      </c>
      <c r="E352" t="s">
        <v>1230</v>
      </c>
      <c r="G352">
        <v>11</v>
      </c>
      <c r="H352">
        <v>4</v>
      </c>
      <c r="I352" s="10">
        <f>((G352*8)*(G352*8))/10000</f>
        <v>0.77439999999999998</v>
      </c>
      <c r="J352" s="10"/>
      <c r="M352" t="s">
        <v>223</v>
      </c>
      <c r="N352" t="s">
        <v>314</v>
      </c>
      <c r="O352" t="s">
        <v>75</v>
      </c>
      <c r="P352" t="s">
        <v>68</v>
      </c>
      <c r="Q352" t="s">
        <v>53</v>
      </c>
      <c r="R352" t="s">
        <v>213</v>
      </c>
      <c r="V352">
        <v>135972.152000003</v>
      </c>
      <c r="W352">
        <v>453645.004000001</v>
      </c>
      <c r="X352" t="s">
        <v>1268</v>
      </c>
      <c r="Y352" t="s">
        <v>49</v>
      </c>
      <c r="AA352" t="s">
        <v>46</v>
      </c>
      <c r="AB352" s="1">
        <v>44775.305783032403</v>
      </c>
      <c r="AC352" t="s">
        <v>50</v>
      </c>
      <c r="AD352" s="1">
        <v>44777.401494305603</v>
      </c>
      <c r="AE352" t="s">
        <v>51</v>
      </c>
      <c r="AF352" t="s">
        <v>207</v>
      </c>
      <c r="AG352" t="s">
        <v>46</v>
      </c>
      <c r="AH352" t="s">
        <v>46</v>
      </c>
      <c r="AI352" t="s">
        <v>46</v>
      </c>
      <c r="AJ352" t="s">
        <v>53</v>
      </c>
      <c r="AK352" t="s">
        <v>53</v>
      </c>
      <c r="AL352" t="s">
        <v>46</v>
      </c>
      <c r="AM352" t="s">
        <v>46</v>
      </c>
      <c r="AP352" t="s">
        <v>53</v>
      </c>
      <c r="AR352" t="s">
        <v>46</v>
      </c>
      <c r="AU352">
        <v>5.1096815987515898</v>
      </c>
      <c r="AV352">
        <v>52.070763186035499</v>
      </c>
    </row>
    <row r="353" spans="1:48" x14ac:dyDescent="0.45">
      <c r="A353">
        <v>2189</v>
      </c>
      <c r="B353" t="s">
        <v>1269</v>
      </c>
      <c r="C353" t="s">
        <v>1269</v>
      </c>
      <c r="D353" t="s">
        <v>196</v>
      </c>
      <c r="E353" t="s">
        <v>197</v>
      </c>
      <c r="G353">
        <v>17</v>
      </c>
      <c r="H353">
        <v>6</v>
      </c>
      <c r="I353" s="10">
        <f>((G353*8)*(G353*8))/10000</f>
        <v>1.8495999999999999</v>
      </c>
      <c r="J353" s="10"/>
      <c r="M353" t="s">
        <v>223</v>
      </c>
      <c r="N353" t="s">
        <v>314</v>
      </c>
      <c r="O353" t="s">
        <v>75</v>
      </c>
      <c r="P353" t="s">
        <v>68</v>
      </c>
      <c r="Q353" t="s">
        <v>53</v>
      </c>
      <c r="R353" t="s">
        <v>213</v>
      </c>
      <c r="V353">
        <v>135966.796</v>
      </c>
      <c r="W353">
        <v>453642.52300000202</v>
      </c>
      <c r="X353" t="s">
        <v>1270</v>
      </c>
      <c r="Y353" t="s">
        <v>49</v>
      </c>
      <c r="AA353" t="s">
        <v>46</v>
      </c>
      <c r="AB353" s="1">
        <v>44775.305783032403</v>
      </c>
      <c r="AC353" t="s">
        <v>50</v>
      </c>
      <c r="AD353" s="1">
        <v>44777.403404710603</v>
      </c>
      <c r="AE353" t="s">
        <v>51</v>
      </c>
      <c r="AF353" t="s">
        <v>207</v>
      </c>
      <c r="AG353" t="s">
        <v>46</v>
      </c>
      <c r="AH353" t="s">
        <v>46</v>
      </c>
      <c r="AI353" t="s">
        <v>46</v>
      </c>
      <c r="AJ353" t="s">
        <v>53</v>
      </c>
      <c r="AK353" t="s">
        <v>46</v>
      </c>
      <c r="AL353" t="s">
        <v>46</v>
      </c>
      <c r="AM353" t="s">
        <v>46</v>
      </c>
      <c r="AP353" t="s">
        <v>53</v>
      </c>
      <c r="AR353" t="s">
        <v>46</v>
      </c>
      <c r="AU353">
        <v>5.1096036205092998</v>
      </c>
      <c r="AV353">
        <v>52.070740702946203</v>
      </c>
    </row>
    <row r="354" spans="1:48" x14ac:dyDescent="0.45">
      <c r="A354">
        <v>2190</v>
      </c>
      <c r="B354" t="s">
        <v>1271</v>
      </c>
      <c r="C354" t="s">
        <v>1271</v>
      </c>
      <c r="D354" t="s">
        <v>196</v>
      </c>
      <c r="E354" t="s">
        <v>197</v>
      </c>
      <c r="G354">
        <v>31</v>
      </c>
      <c r="H354">
        <v>12</v>
      </c>
      <c r="I354" s="10">
        <f>((G354*8)*(G354*8))/10000</f>
        <v>6.1504000000000003</v>
      </c>
      <c r="J354" s="10"/>
      <c r="M354" t="s">
        <v>211</v>
      </c>
      <c r="N354" t="s">
        <v>44</v>
      </c>
      <c r="O354" t="s">
        <v>75</v>
      </c>
      <c r="P354" t="s">
        <v>75</v>
      </c>
      <c r="Q354" t="s">
        <v>53</v>
      </c>
      <c r="R354" t="s">
        <v>558</v>
      </c>
      <c r="S354" t="s">
        <v>540</v>
      </c>
      <c r="U354" t="s">
        <v>226</v>
      </c>
      <c r="V354">
        <v>135961.77300000199</v>
      </c>
      <c r="W354">
        <v>453649.422000002</v>
      </c>
      <c r="X354" t="s">
        <v>1272</v>
      </c>
      <c r="Y354" t="s">
        <v>49</v>
      </c>
      <c r="Z354" t="s">
        <v>1273</v>
      </c>
      <c r="AA354" t="s">
        <v>46</v>
      </c>
      <c r="AB354" s="1">
        <v>44775.305783032403</v>
      </c>
      <c r="AC354" t="s">
        <v>50</v>
      </c>
      <c r="AD354" s="1">
        <v>44777.405964016201</v>
      </c>
      <c r="AE354" t="s">
        <v>51</v>
      </c>
      <c r="AF354" t="s">
        <v>207</v>
      </c>
      <c r="AG354" t="s">
        <v>46</v>
      </c>
      <c r="AH354" t="s">
        <v>46</v>
      </c>
      <c r="AI354" t="s">
        <v>46</v>
      </c>
      <c r="AJ354" t="s">
        <v>53</v>
      </c>
      <c r="AK354" t="s">
        <v>53</v>
      </c>
      <c r="AL354" t="s">
        <v>53</v>
      </c>
      <c r="AM354" t="s">
        <v>53</v>
      </c>
      <c r="AP354" t="s">
        <v>53</v>
      </c>
      <c r="AR354" t="s">
        <v>46</v>
      </c>
      <c r="AU354">
        <v>5.1095299761422197</v>
      </c>
      <c r="AV354">
        <v>52.070802538369897</v>
      </c>
    </row>
    <row r="355" spans="1:48" x14ac:dyDescent="0.45">
      <c r="A355">
        <v>2191</v>
      </c>
      <c r="B355" t="s">
        <v>1274</v>
      </c>
      <c r="C355" t="s">
        <v>1274</v>
      </c>
      <c r="D355" t="s">
        <v>1275</v>
      </c>
      <c r="E355" t="s">
        <v>1276</v>
      </c>
      <c r="F355">
        <v>1</v>
      </c>
      <c r="G355">
        <v>18</v>
      </c>
      <c r="H355">
        <v>6</v>
      </c>
      <c r="I355" s="10">
        <f>((G355*8)*(G355*8))/10000</f>
        <v>2.0735999999999999</v>
      </c>
      <c r="J355" s="10" t="s">
        <v>1744</v>
      </c>
      <c r="K355" s="10">
        <f>((25*0.4)+I355)+(0.1*G355)</f>
        <v>13.8736</v>
      </c>
      <c r="L355" s="10">
        <f>K355-I355</f>
        <v>11.8</v>
      </c>
      <c r="M355" t="s">
        <v>223</v>
      </c>
      <c r="N355" t="s">
        <v>44</v>
      </c>
      <c r="O355" t="s">
        <v>45</v>
      </c>
      <c r="P355" t="s">
        <v>75</v>
      </c>
      <c r="Q355" t="s">
        <v>46</v>
      </c>
      <c r="V355">
        <v>135984.30600000199</v>
      </c>
      <c r="W355">
        <v>453708.10900000099</v>
      </c>
      <c r="X355" t="s">
        <v>1277</v>
      </c>
      <c r="Y355" t="s">
        <v>49</v>
      </c>
      <c r="Z355" t="s">
        <v>1278</v>
      </c>
      <c r="AA355" t="s">
        <v>46</v>
      </c>
      <c r="AB355" s="1">
        <v>44775.305783032403</v>
      </c>
      <c r="AC355" t="s">
        <v>50</v>
      </c>
      <c r="AD355" s="1">
        <v>44776.605312141197</v>
      </c>
      <c r="AE355" t="s">
        <v>51</v>
      </c>
      <c r="AF355" t="s">
        <v>207</v>
      </c>
      <c r="AG355" t="s">
        <v>46</v>
      </c>
      <c r="AH355" t="s">
        <v>46</v>
      </c>
      <c r="AI355" t="s">
        <v>46</v>
      </c>
      <c r="AJ355" t="s">
        <v>46</v>
      </c>
      <c r="AK355" t="s">
        <v>46</v>
      </c>
      <c r="AL355" t="s">
        <v>46</v>
      </c>
      <c r="AM355" t="s">
        <v>46</v>
      </c>
      <c r="AP355" t="s">
        <v>53</v>
      </c>
      <c r="AR355" t="s">
        <v>46</v>
      </c>
      <c r="AU355">
        <v>5.10984744799645</v>
      </c>
      <c r="AV355">
        <v>52.071321406463902</v>
      </c>
    </row>
    <row r="356" spans="1:48" x14ac:dyDescent="0.45">
      <c r="A356">
        <v>2192</v>
      </c>
      <c r="B356" t="s">
        <v>1279</v>
      </c>
      <c r="C356" t="s">
        <v>1279</v>
      </c>
      <c r="D356" t="s">
        <v>1275</v>
      </c>
      <c r="E356" t="s">
        <v>1276</v>
      </c>
      <c r="F356">
        <v>1</v>
      </c>
      <c r="G356">
        <v>17</v>
      </c>
      <c r="H356">
        <v>6</v>
      </c>
      <c r="I356" s="10">
        <f>((G356*8)*(G356*8))/10000</f>
        <v>1.8495999999999999</v>
      </c>
      <c r="J356" s="10" t="s">
        <v>1744</v>
      </c>
      <c r="K356" s="10">
        <f>((25*0.4)+I356)+(0.1*G356)</f>
        <v>13.549600000000002</v>
      </c>
      <c r="L356" s="10">
        <f>K356-I356</f>
        <v>11.700000000000001</v>
      </c>
      <c r="M356" t="s">
        <v>223</v>
      </c>
      <c r="N356" t="s">
        <v>44</v>
      </c>
      <c r="O356" t="s">
        <v>45</v>
      </c>
      <c r="P356" t="s">
        <v>75</v>
      </c>
      <c r="Q356" t="s">
        <v>46</v>
      </c>
      <c r="V356">
        <v>135996.41</v>
      </c>
      <c r="W356">
        <v>453701.90600000299</v>
      </c>
      <c r="X356" t="s">
        <v>1280</v>
      </c>
      <c r="Y356" t="s">
        <v>49</v>
      </c>
      <c r="Z356" t="s">
        <v>1281</v>
      </c>
      <c r="AA356" t="s">
        <v>46</v>
      </c>
      <c r="AB356" s="1">
        <v>44775.305783032403</v>
      </c>
      <c r="AC356" t="s">
        <v>50</v>
      </c>
      <c r="AD356" s="1">
        <v>44776.605312141197</v>
      </c>
      <c r="AE356" t="s">
        <v>51</v>
      </c>
      <c r="AF356" t="s">
        <v>207</v>
      </c>
      <c r="AG356" t="s">
        <v>46</v>
      </c>
      <c r="AH356" t="s">
        <v>46</v>
      </c>
      <c r="AI356" t="s">
        <v>46</v>
      </c>
      <c r="AJ356" t="s">
        <v>46</v>
      </c>
      <c r="AK356" t="s">
        <v>46</v>
      </c>
      <c r="AL356" t="s">
        <v>46</v>
      </c>
      <c r="AM356" t="s">
        <v>46</v>
      </c>
      <c r="AP356" t="s">
        <v>53</v>
      </c>
      <c r="AR356" t="s">
        <v>46</v>
      </c>
      <c r="AU356">
        <v>5.1100293766624896</v>
      </c>
      <c r="AV356">
        <v>52.071269202801901</v>
      </c>
    </row>
    <row r="357" spans="1:48" x14ac:dyDescent="0.45">
      <c r="A357">
        <v>2193</v>
      </c>
      <c r="B357" t="s">
        <v>1282</v>
      </c>
      <c r="C357" t="s">
        <v>1282</v>
      </c>
      <c r="D357" t="s">
        <v>1283</v>
      </c>
      <c r="E357" t="s">
        <v>1284</v>
      </c>
      <c r="F357">
        <v>1</v>
      </c>
      <c r="G357">
        <v>28</v>
      </c>
      <c r="H357">
        <v>6</v>
      </c>
      <c r="I357" s="10">
        <f>((G357*8)*(G357*8))/10000</f>
        <v>5.0175999999999998</v>
      </c>
      <c r="J357" s="10" t="s">
        <v>1744</v>
      </c>
      <c r="K357" s="10">
        <f>((25*0.4)+I357)+(0.2*G357)</f>
        <v>20.617599999999999</v>
      </c>
      <c r="L357" s="10">
        <f>K357-I357</f>
        <v>15.6</v>
      </c>
      <c r="M357" t="s">
        <v>223</v>
      </c>
      <c r="N357" t="s">
        <v>44</v>
      </c>
      <c r="O357" t="s">
        <v>45</v>
      </c>
      <c r="P357" t="s">
        <v>75</v>
      </c>
      <c r="Q357" t="s">
        <v>46</v>
      </c>
      <c r="V357">
        <v>136007.81400000301</v>
      </c>
      <c r="W357">
        <v>453696.94700000098</v>
      </c>
      <c r="X357" t="s">
        <v>1285</v>
      </c>
      <c r="Y357" t="s">
        <v>49</v>
      </c>
      <c r="Z357" t="s">
        <v>1286</v>
      </c>
      <c r="AA357" t="s">
        <v>46</v>
      </c>
      <c r="AB357" s="1">
        <v>44775.305783032403</v>
      </c>
      <c r="AC357" t="s">
        <v>50</v>
      </c>
      <c r="AD357" s="1">
        <v>44776.605312141197</v>
      </c>
      <c r="AE357" t="s">
        <v>51</v>
      </c>
      <c r="AF357" t="s">
        <v>207</v>
      </c>
      <c r="AG357" t="s">
        <v>46</v>
      </c>
      <c r="AH357" t="s">
        <v>46</v>
      </c>
      <c r="AI357" t="s">
        <v>46</v>
      </c>
      <c r="AJ357" t="s">
        <v>46</v>
      </c>
      <c r="AK357" t="s">
        <v>46</v>
      </c>
      <c r="AL357" t="s">
        <v>46</v>
      </c>
      <c r="AM357" t="s">
        <v>46</v>
      </c>
      <c r="AP357" t="s">
        <v>53</v>
      </c>
      <c r="AR357" t="s">
        <v>46</v>
      </c>
      <c r="AU357">
        <v>5.1101909340891298</v>
      </c>
      <c r="AV357">
        <v>52.0712218890475</v>
      </c>
    </row>
    <row r="358" spans="1:48" x14ac:dyDescent="0.45">
      <c r="A358">
        <v>2194</v>
      </c>
      <c r="B358" t="s">
        <v>1287</v>
      </c>
      <c r="C358" t="s">
        <v>1287</v>
      </c>
      <c r="D358" t="s">
        <v>1283</v>
      </c>
      <c r="E358" t="s">
        <v>1284</v>
      </c>
      <c r="G358">
        <v>21</v>
      </c>
      <c r="H358">
        <v>6</v>
      </c>
      <c r="I358" s="10">
        <f>((G358*8)*(G358*8))/10000</f>
        <v>2.8224</v>
      </c>
      <c r="J358" s="10"/>
      <c r="M358" t="s">
        <v>223</v>
      </c>
      <c r="N358" t="s">
        <v>44</v>
      </c>
      <c r="O358" t="s">
        <v>68</v>
      </c>
      <c r="P358" t="s">
        <v>45</v>
      </c>
      <c r="Q358" t="s">
        <v>53</v>
      </c>
      <c r="R358" t="s">
        <v>1288</v>
      </c>
      <c r="V358">
        <v>136020.09900000301</v>
      </c>
      <c r="W358">
        <v>453690.83500000101</v>
      </c>
      <c r="X358" t="s">
        <v>1289</v>
      </c>
      <c r="Y358" t="s">
        <v>188</v>
      </c>
      <c r="Z358" t="s">
        <v>1290</v>
      </c>
      <c r="AA358" t="s">
        <v>46</v>
      </c>
      <c r="AB358" s="1">
        <v>44775.305783032403</v>
      </c>
      <c r="AC358" t="s">
        <v>50</v>
      </c>
      <c r="AD358" s="1">
        <v>44777.354080879602</v>
      </c>
      <c r="AE358" t="s">
        <v>51</v>
      </c>
      <c r="AF358" t="s">
        <v>207</v>
      </c>
      <c r="AG358" t="s">
        <v>46</v>
      </c>
      <c r="AH358" t="s">
        <v>53</v>
      </c>
      <c r="AI358" t="s">
        <v>53</v>
      </c>
      <c r="AJ358" t="s">
        <v>46</v>
      </c>
      <c r="AK358" t="s">
        <v>46</v>
      </c>
      <c r="AL358" t="s">
        <v>46</v>
      </c>
      <c r="AM358" t="s">
        <v>46</v>
      </c>
      <c r="AO358" t="s">
        <v>1290</v>
      </c>
      <c r="AP358" t="s">
        <v>53</v>
      </c>
      <c r="AR358" t="s">
        <v>46</v>
      </c>
      <c r="AU358">
        <v>5.1103719030572901</v>
      </c>
      <c r="AV358">
        <v>52.0711664873334</v>
      </c>
    </row>
    <row r="359" spans="1:48" x14ac:dyDescent="0.45">
      <c r="A359">
        <v>2195</v>
      </c>
      <c r="B359" t="s">
        <v>1291</v>
      </c>
      <c r="C359" t="s">
        <v>1291</v>
      </c>
      <c r="D359" t="s">
        <v>1292</v>
      </c>
      <c r="E359" t="s">
        <v>1293</v>
      </c>
      <c r="G359">
        <v>25</v>
      </c>
      <c r="H359">
        <v>6</v>
      </c>
      <c r="I359" s="10">
        <f>((G359*8)*(G359*8))/10000</f>
        <v>4</v>
      </c>
      <c r="J359" s="10"/>
      <c r="M359" t="s">
        <v>202</v>
      </c>
      <c r="N359" t="s">
        <v>44</v>
      </c>
      <c r="O359" t="s">
        <v>75</v>
      </c>
      <c r="P359" t="s">
        <v>75</v>
      </c>
      <c r="Q359" t="s">
        <v>53</v>
      </c>
      <c r="R359" t="s">
        <v>119</v>
      </c>
      <c r="V359">
        <v>136015.318</v>
      </c>
      <c r="W359">
        <v>453696.13000000297</v>
      </c>
      <c r="X359" t="s">
        <v>1294</v>
      </c>
      <c r="Y359" t="s">
        <v>49</v>
      </c>
      <c r="Z359" t="s">
        <v>206</v>
      </c>
      <c r="AA359" t="s">
        <v>46</v>
      </c>
      <c r="AB359" s="1">
        <v>44775.305783032403</v>
      </c>
      <c r="AC359" t="s">
        <v>50</v>
      </c>
      <c r="AD359" s="1">
        <v>44776.607699965301</v>
      </c>
      <c r="AE359" t="s">
        <v>51</v>
      </c>
      <c r="AF359" t="s">
        <v>52</v>
      </c>
      <c r="AG359" t="s">
        <v>53</v>
      </c>
      <c r="AH359" t="s">
        <v>46</v>
      </c>
      <c r="AI359" t="s">
        <v>46</v>
      </c>
      <c r="AJ359" t="s">
        <v>46</v>
      </c>
      <c r="AK359" t="s">
        <v>46</v>
      </c>
      <c r="AL359" t="s">
        <v>46</v>
      </c>
      <c r="AM359" t="s">
        <v>46</v>
      </c>
      <c r="AO359" t="s">
        <v>1295</v>
      </c>
      <c r="AP359" t="s">
        <v>53</v>
      </c>
      <c r="AR359" t="s">
        <v>46</v>
      </c>
      <c r="AU359">
        <v>5.1103083265737999</v>
      </c>
      <c r="AV359">
        <v>52.071224185394598</v>
      </c>
    </row>
    <row r="360" spans="1:48" x14ac:dyDescent="0.45">
      <c r="A360">
        <v>2196</v>
      </c>
      <c r="B360" t="s">
        <v>1296</v>
      </c>
      <c r="C360" t="s">
        <v>1296</v>
      </c>
      <c r="D360" t="s">
        <v>331</v>
      </c>
      <c r="E360" t="s">
        <v>332</v>
      </c>
      <c r="G360">
        <v>20</v>
      </c>
      <c r="H360">
        <v>6</v>
      </c>
      <c r="I360" s="10">
        <f>((G360*8)*(G360*8))/10000</f>
        <v>2.56</v>
      </c>
      <c r="J360" s="10"/>
      <c r="M360" t="s">
        <v>223</v>
      </c>
      <c r="N360" t="s">
        <v>333</v>
      </c>
      <c r="O360" t="s">
        <v>45</v>
      </c>
      <c r="P360" t="s">
        <v>45</v>
      </c>
      <c r="Q360" t="s">
        <v>53</v>
      </c>
      <c r="R360" t="s">
        <v>119</v>
      </c>
      <c r="V360">
        <v>136008.994000003</v>
      </c>
      <c r="W360">
        <v>453703.63400000002</v>
      </c>
      <c r="X360" t="s">
        <v>1297</v>
      </c>
      <c r="Y360" t="s">
        <v>49</v>
      </c>
      <c r="AA360" t="s">
        <v>46</v>
      </c>
      <c r="AB360" s="1">
        <v>44775.305783032403</v>
      </c>
      <c r="AC360" t="s">
        <v>50</v>
      </c>
      <c r="AD360" s="1">
        <v>44778.636562025502</v>
      </c>
      <c r="AE360" t="s">
        <v>51</v>
      </c>
      <c r="AF360" t="s">
        <v>207</v>
      </c>
      <c r="AG360" t="s">
        <v>53</v>
      </c>
      <c r="AH360" t="s">
        <v>46</v>
      </c>
      <c r="AI360" t="s">
        <v>46</v>
      </c>
      <c r="AJ360" t="s">
        <v>46</v>
      </c>
      <c r="AK360" t="s">
        <v>46</v>
      </c>
      <c r="AL360" t="s">
        <v>46</v>
      </c>
      <c r="AM360" t="s">
        <v>46</v>
      </c>
      <c r="AO360" t="s">
        <v>1295</v>
      </c>
      <c r="AP360" t="s">
        <v>53</v>
      </c>
      <c r="AR360" t="s">
        <v>46</v>
      </c>
      <c r="AU360">
        <v>5.1102156736057696</v>
      </c>
      <c r="AV360">
        <v>52.071291414386202</v>
      </c>
    </row>
    <row r="361" spans="1:48" x14ac:dyDescent="0.45">
      <c r="A361">
        <v>2197</v>
      </c>
      <c r="B361" t="s">
        <v>1298</v>
      </c>
      <c r="C361" t="s">
        <v>1298</v>
      </c>
      <c r="D361" t="s">
        <v>1299</v>
      </c>
      <c r="E361" t="s">
        <v>1300</v>
      </c>
      <c r="G361">
        <v>10</v>
      </c>
      <c r="H361">
        <v>6</v>
      </c>
      <c r="I361" s="10">
        <f>((G361*8)*(G361*8))/10000</f>
        <v>0.64</v>
      </c>
      <c r="J361" s="10"/>
      <c r="M361" t="s">
        <v>202</v>
      </c>
      <c r="N361" t="s">
        <v>44</v>
      </c>
      <c r="O361" t="s">
        <v>75</v>
      </c>
      <c r="P361" t="s">
        <v>75</v>
      </c>
      <c r="Q361" t="s">
        <v>53</v>
      </c>
      <c r="R361" t="s">
        <v>119</v>
      </c>
      <c r="V361">
        <v>136035.15600000299</v>
      </c>
      <c r="W361">
        <v>453685.70000000298</v>
      </c>
      <c r="X361" t="s">
        <v>1301</v>
      </c>
      <c r="Y361" t="s">
        <v>49</v>
      </c>
      <c r="AA361" t="s">
        <v>46</v>
      </c>
      <c r="AB361" s="1">
        <v>44775.305783032403</v>
      </c>
      <c r="AC361" t="s">
        <v>50</v>
      </c>
      <c r="AD361" s="1">
        <v>44777.351336261599</v>
      </c>
      <c r="AE361" t="s">
        <v>51</v>
      </c>
      <c r="AF361" t="s">
        <v>73</v>
      </c>
      <c r="AG361" t="s">
        <v>53</v>
      </c>
      <c r="AH361" t="s">
        <v>46</v>
      </c>
      <c r="AI361" t="s">
        <v>46</v>
      </c>
      <c r="AJ361" t="s">
        <v>46</v>
      </c>
      <c r="AK361" t="s">
        <v>46</v>
      </c>
      <c r="AL361" t="s">
        <v>46</v>
      </c>
      <c r="AM361" t="s">
        <v>46</v>
      </c>
      <c r="AP361" t="s">
        <v>46</v>
      </c>
      <c r="AQ361" t="s">
        <v>1302</v>
      </c>
      <c r="AR361" t="s">
        <v>46</v>
      </c>
      <c r="AU361">
        <v>5.1105982433585497</v>
      </c>
      <c r="AV361">
        <v>52.071131120227797</v>
      </c>
    </row>
    <row r="362" spans="1:48" x14ac:dyDescent="0.45">
      <c r="A362">
        <v>2198</v>
      </c>
      <c r="B362" t="s">
        <v>1303</v>
      </c>
      <c r="C362" t="s">
        <v>1303</v>
      </c>
      <c r="D362" t="s">
        <v>239</v>
      </c>
      <c r="E362" t="s">
        <v>240</v>
      </c>
      <c r="G362">
        <v>92</v>
      </c>
      <c r="H362">
        <v>12</v>
      </c>
      <c r="I362" s="10">
        <f>((G362*8)*(G362*8))/10000</f>
        <v>54.169600000000003</v>
      </c>
      <c r="J362" s="10"/>
      <c r="M362" t="s">
        <v>230</v>
      </c>
      <c r="N362" t="s">
        <v>184</v>
      </c>
      <c r="O362" t="s">
        <v>45</v>
      </c>
      <c r="P362" t="s">
        <v>45</v>
      </c>
      <c r="Q362" t="s">
        <v>53</v>
      </c>
      <c r="R362" t="s">
        <v>119</v>
      </c>
      <c r="V362">
        <v>136030.81700000199</v>
      </c>
      <c r="W362">
        <v>453663.39400000102</v>
      </c>
      <c r="X362" t="s">
        <v>1304</v>
      </c>
      <c r="Y362" t="s">
        <v>49</v>
      </c>
      <c r="AB362" s="1">
        <v>44775.305783032403</v>
      </c>
      <c r="AC362" t="s">
        <v>50</v>
      </c>
      <c r="AD362" s="1">
        <v>44777.351336261599</v>
      </c>
      <c r="AE362" t="s">
        <v>51</v>
      </c>
      <c r="AF362" t="s">
        <v>232</v>
      </c>
      <c r="AG362" t="s">
        <v>53</v>
      </c>
      <c r="AH362" t="s">
        <v>46</v>
      </c>
      <c r="AI362" t="s">
        <v>46</v>
      </c>
      <c r="AJ362" t="s">
        <v>46</v>
      </c>
      <c r="AK362" t="s">
        <v>53</v>
      </c>
      <c r="AL362" t="s">
        <v>46</v>
      </c>
      <c r="AM362" t="s">
        <v>53</v>
      </c>
      <c r="AP362" t="s">
        <v>53</v>
      </c>
      <c r="AR362" t="s">
        <v>46</v>
      </c>
      <c r="AU362">
        <v>5.1105361982306103</v>
      </c>
      <c r="AV362">
        <v>52.070930486126102</v>
      </c>
    </row>
    <row r="363" spans="1:48" x14ac:dyDescent="0.45">
      <c r="A363">
        <v>2199</v>
      </c>
      <c r="B363" t="s">
        <v>1305</v>
      </c>
      <c r="C363" t="s">
        <v>1305</v>
      </c>
      <c r="D363" t="s">
        <v>239</v>
      </c>
      <c r="E363" t="s">
        <v>240</v>
      </c>
      <c r="G363">
        <v>90</v>
      </c>
      <c r="H363">
        <v>17</v>
      </c>
      <c r="I363" s="10">
        <f>((G363*8)*(G363*8))/10000</f>
        <v>51.84</v>
      </c>
      <c r="J363" s="10"/>
      <c r="M363" t="s">
        <v>230</v>
      </c>
      <c r="N363" t="s">
        <v>184</v>
      </c>
      <c r="O363" t="s">
        <v>75</v>
      </c>
      <c r="P363" t="s">
        <v>75</v>
      </c>
      <c r="Q363" t="s">
        <v>53</v>
      </c>
      <c r="R363" t="s">
        <v>119</v>
      </c>
      <c r="V363">
        <v>136028.78900000101</v>
      </c>
      <c r="W363">
        <v>453654.89100000297</v>
      </c>
      <c r="X363" t="s">
        <v>1306</v>
      </c>
      <c r="Y363" t="s">
        <v>49</v>
      </c>
      <c r="AB363" s="1">
        <v>44775.305783032403</v>
      </c>
      <c r="AC363" t="s">
        <v>50</v>
      </c>
      <c r="AD363" s="1">
        <v>44777.351336261599</v>
      </c>
      <c r="AE363" t="s">
        <v>51</v>
      </c>
      <c r="AF363" t="s">
        <v>232</v>
      </c>
      <c r="AG363" t="s">
        <v>53</v>
      </c>
      <c r="AH363" t="s">
        <v>46</v>
      </c>
      <c r="AI363" t="s">
        <v>46</v>
      </c>
      <c r="AJ363" t="s">
        <v>46</v>
      </c>
      <c r="AK363" t="s">
        <v>53</v>
      </c>
      <c r="AL363" t="s">
        <v>46</v>
      </c>
      <c r="AM363" t="s">
        <v>53</v>
      </c>
      <c r="AP363" t="s">
        <v>53</v>
      </c>
      <c r="AR363" t="s">
        <v>46</v>
      </c>
      <c r="AU363">
        <v>5.1105070924118801</v>
      </c>
      <c r="AV363">
        <v>52.070853992017199</v>
      </c>
    </row>
    <row r="364" spans="1:48" x14ac:dyDescent="0.45">
      <c r="A364">
        <v>2200</v>
      </c>
      <c r="B364" t="s">
        <v>1307</v>
      </c>
      <c r="C364" t="s">
        <v>1307</v>
      </c>
      <c r="D364" t="s">
        <v>239</v>
      </c>
      <c r="E364" t="s">
        <v>240</v>
      </c>
      <c r="G364">
        <v>95</v>
      </c>
      <c r="H364">
        <v>14</v>
      </c>
      <c r="I364" s="10">
        <f>((G364*8)*(G364*8))/10000</f>
        <v>57.76</v>
      </c>
      <c r="J364" s="10"/>
      <c r="M364" t="s">
        <v>1308</v>
      </c>
      <c r="N364" t="s">
        <v>184</v>
      </c>
      <c r="O364" t="s">
        <v>45</v>
      </c>
      <c r="P364" t="s">
        <v>45</v>
      </c>
      <c r="Q364" t="s">
        <v>53</v>
      </c>
      <c r="R364" t="s">
        <v>119</v>
      </c>
      <c r="V364">
        <v>136029.455000002</v>
      </c>
      <c r="W364">
        <v>453648.35499999998</v>
      </c>
      <c r="X364" t="s">
        <v>1309</v>
      </c>
      <c r="Y364" t="s">
        <v>49</v>
      </c>
      <c r="AB364" s="1">
        <v>44775.305783032403</v>
      </c>
      <c r="AC364" t="s">
        <v>50</v>
      </c>
      <c r="AD364" s="1">
        <v>44777.351336261599</v>
      </c>
      <c r="AE364" t="s">
        <v>51</v>
      </c>
      <c r="AF364" t="s">
        <v>232</v>
      </c>
      <c r="AG364" t="s">
        <v>53</v>
      </c>
      <c r="AH364" t="s">
        <v>46</v>
      </c>
      <c r="AI364" t="s">
        <v>46</v>
      </c>
      <c r="AJ364" t="s">
        <v>46</v>
      </c>
      <c r="AK364" t="s">
        <v>53</v>
      </c>
      <c r="AL364" t="s">
        <v>46</v>
      </c>
      <c r="AM364" t="s">
        <v>53</v>
      </c>
      <c r="AP364" t="s">
        <v>53</v>
      </c>
      <c r="AR364" t="s">
        <v>46</v>
      </c>
      <c r="AU364">
        <v>5.1105171690539102</v>
      </c>
      <c r="AV364">
        <v>52.070795269467602</v>
      </c>
    </row>
    <row r="365" spans="1:48" x14ac:dyDescent="0.45">
      <c r="A365">
        <v>2201</v>
      </c>
      <c r="B365" t="s">
        <v>1310</v>
      </c>
      <c r="C365" t="s">
        <v>1310</v>
      </c>
      <c r="D365" t="s">
        <v>1311</v>
      </c>
      <c r="E365" t="s">
        <v>1312</v>
      </c>
      <c r="G365">
        <v>15</v>
      </c>
      <c r="H365">
        <v>4</v>
      </c>
      <c r="I365" s="10">
        <f>((G365*8)*(G365*8))/10000</f>
        <v>1.44</v>
      </c>
      <c r="J365" s="10"/>
      <c r="M365" t="s">
        <v>223</v>
      </c>
      <c r="N365" t="s">
        <v>44</v>
      </c>
      <c r="O365" t="s">
        <v>75</v>
      </c>
      <c r="P365" t="s">
        <v>75</v>
      </c>
      <c r="Q365" t="s">
        <v>53</v>
      </c>
      <c r="R365" t="s">
        <v>119</v>
      </c>
      <c r="T365" t="s">
        <v>468</v>
      </c>
      <c r="U365" t="s">
        <v>1313</v>
      </c>
      <c r="V365">
        <v>136036.11300000199</v>
      </c>
      <c r="W365">
        <v>453511.70100000099</v>
      </c>
      <c r="X365" t="s">
        <v>1314</v>
      </c>
      <c r="Y365" t="s">
        <v>49</v>
      </c>
      <c r="AA365" t="s">
        <v>46</v>
      </c>
      <c r="AB365" s="1">
        <v>44775.305783032403</v>
      </c>
      <c r="AC365" t="s">
        <v>50</v>
      </c>
      <c r="AD365" s="1">
        <v>44778.170122187497</v>
      </c>
      <c r="AE365" t="s">
        <v>51</v>
      </c>
      <c r="AF365" t="s">
        <v>73</v>
      </c>
      <c r="AG365" t="s">
        <v>53</v>
      </c>
      <c r="AH365" t="s">
        <v>46</v>
      </c>
      <c r="AI365" t="s">
        <v>46</v>
      </c>
      <c r="AJ365" t="s">
        <v>46</v>
      </c>
      <c r="AK365" t="s">
        <v>46</v>
      </c>
      <c r="AL365" t="s">
        <v>46</v>
      </c>
      <c r="AM365" t="s">
        <v>46</v>
      </c>
      <c r="AP365" t="s">
        <v>53</v>
      </c>
      <c r="AR365" t="s">
        <v>46</v>
      </c>
      <c r="AU365">
        <v>5.1106218639480803</v>
      </c>
      <c r="AV365">
        <v>52.069567255623902</v>
      </c>
    </row>
    <row r="366" spans="1:48" x14ac:dyDescent="0.45">
      <c r="A366">
        <v>2202</v>
      </c>
      <c r="B366" t="s">
        <v>1315</v>
      </c>
      <c r="C366" t="s">
        <v>1315</v>
      </c>
      <c r="D366" t="s">
        <v>194</v>
      </c>
      <c r="E366" t="s">
        <v>229</v>
      </c>
      <c r="G366">
        <v>17</v>
      </c>
      <c r="H366">
        <v>4</v>
      </c>
      <c r="I366" s="10">
        <f>((G366*8)*(G366*8))/10000</f>
        <v>1.8495999999999999</v>
      </c>
      <c r="J366" s="10"/>
      <c r="M366" t="s">
        <v>223</v>
      </c>
      <c r="N366" t="s">
        <v>44</v>
      </c>
      <c r="O366" t="s">
        <v>75</v>
      </c>
      <c r="P366" t="s">
        <v>68</v>
      </c>
      <c r="Q366" t="s">
        <v>53</v>
      </c>
      <c r="T366" t="s">
        <v>468</v>
      </c>
      <c r="U366" t="s">
        <v>1316</v>
      </c>
      <c r="V366">
        <v>136043.91200000001</v>
      </c>
      <c r="W366">
        <v>453511.00900000002</v>
      </c>
      <c r="X366" t="s">
        <v>1317</v>
      </c>
      <c r="Y366" t="s">
        <v>49</v>
      </c>
      <c r="Z366" t="s">
        <v>1318</v>
      </c>
      <c r="AA366" t="s">
        <v>46</v>
      </c>
      <c r="AB366" s="1">
        <v>44775.305783032403</v>
      </c>
      <c r="AC366" t="s">
        <v>50</v>
      </c>
      <c r="AD366" s="1">
        <v>44778.168728518503</v>
      </c>
      <c r="AE366" t="s">
        <v>51</v>
      </c>
      <c r="AF366" t="s">
        <v>73</v>
      </c>
      <c r="AG366" t="s">
        <v>53</v>
      </c>
      <c r="AH366" t="s">
        <v>46</v>
      </c>
      <c r="AI366" t="s">
        <v>46</v>
      </c>
      <c r="AJ366" t="s">
        <v>53</v>
      </c>
      <c r="AK366" t="s">
        <v>46</v>
      </c>
      <c r="AL366" t="s">
        <v>46</v>
      </c>
      <c r="AM366" t="s">
        <v>46</v>
      </c>
      <c r="AP366" t="s">
        <v>46</v>
      </c>
      <c r="AQ366" t="s">
        <v>1319</v>
      </c>
      <c r="AR366" t="s">
        <v>46</v>
      </c>
      <c r="AU366">
        <v>5.1107356466762797</v>
      </c>
      <c r="AV366">
        <v>52.069561302793403</v>
      </c>
    </row>
    <row r="367" spans="1:48" x14ac:dyDescent="0.45">
      <c r="A367">
        <v>2203</v>
      </c>
      <c r="B367" t="s">
        <v>1320</v>
      </c>
      <c r="C367" t="s">
        <v>1320</v>
      </c>
      <c r="D367" t="s">
        <v>194</v>
      </c>
      <c r="E367" t="s">
        <v>229</v>
      </c>
      <c r="G367">
        <v>12</v>
      </c>
      <c r="H367">
        <v>4</v>
      </c>
      <c r="I367" s="10">
        <f>((G367*8)*(G367*8))/10000</f>
        <v>0.92159999999999997</v>
      </c>
      <c r="J367" s="10"/>
      <c r="M367" t="s">
        <v>223</v>
      </c>
      <c r="N367" t="s">
        <v>44</v>
      </c>
      <c r="O367" t="s">
        <v>75</v>
      </c>
      <c r="P367" t="s">
        <v>68</v>
      </c>
      <c r="Q367" t="s">
        <v>53</v>
      </c>
      <c r="T367" t="s">
        <v>468</v>
      </c>
      <c r="U367" t="s">
        <v>1321</v>
      </c>
      <c r="V367">
        <v>136041.854000002</v>
      </c>
      <c r="W367">
        <v>453512.00800000102</v>
      </c>
      <c r="X367" t="s">
        <v>1322</v>
      </c>
      <c r="Y367" t="s">
        <v>49</v>
      </c>
      <c r="Z367" t="s">
        <v>1318</v>
      </c>
      <c r="AA367" t="s">
        <v>46</v>
      </c>
      <c r="AB367" s="1">
        <v>44775.305783032403</v>
      </c>
      <c r="AC367" t="s">
        <v>50</v>
      </c>
      <c r="AD367" s="1">
        <v>44778.1673918171</v>
      </c>
      <c r="AE367" t="s">
        <v>51</v>
      </c>
      <c r="AF367" t="s">
        <v>73</v>
      </c>
      <c r="AG367" t="s">
        <v>53</v>
      </c>
      <c r="AH367" t="s">
        <v>46</v>
      </c>
      <c r="AI367" t="s">
        <v>46</v>
      </c>
      <c r="AJ367" t="s">
        <v>53</v>
      </c>
      <c r="AK367" t="s">
        <v>46</v>
      </c>
      <c r="AL367" t="s">
        <v>46</v>
      </c>
      <c r="AM367" t="s">
        <v>46</v>
      </c>
      <c r="AP367" t="s">
        <v>53</v>
      </c>
      <c r="AR367" t="s">
        <v>46</v>
      </c>
      <c r="AU367">
        <v>5.1107055763729496</v>
      </c>
      <c r="AV367">
        <v>52.069570211370099</v>
      </c>
    </row>
    <row r="368" spans="1:48" x14ac:dyDescent="0.45">
      <c r="A368">
        <v>2204</v>
      </c>
      <c r="B368" t="s">
        <v>1323</v>
      </c>
      <c r="C368" t="s">
        <v>1323</v>
      </c>
      <c r="D368" t="s">
        <v>194</v>
      </c>
      <c r="E368" t="s">
        <v>229</v>
      </c>
      <c r="G368">
        <v>14</v>
      </c>
      <c r="H368">
        <v>4</v>
      </c>
      <c r="I368" s="10">
        <f>((G368*8)*(G368*8))/10000</f>
        <v>1.2544</v>
      </c>
      <c r="J368" s="10"/>
      <c r="M368" t="s">
        <v>223</v>
      </c>
      <c r="N368" t="s">
        <v>44</v>
      </c>
      <c r="O368" t="s">
        <v>75</v>
      </c>
      <c r="P368" t="s">
        <v>68</v>
      </c>
      <c r="Q368" t="s">
        <v>53</v>
      </c>
      <c r="R368" t="s">
        <v>195</v>
      </c>
      <c r="T368" t="s">
        <v>468</v>
      </c>
      <c r="U368" t="s">
        <v>1321</v>
      </c>
      <c r="V368">
        <v>136042.85200000199</v>
      </c>
      <c r="W368">
        <v>453511.342</v>
      </c>
      <c r="X368" t="s">
        <v>1324</v>
      </c>
      <c r="Y368" t="s">
        <v>49</v>
      </c>
      <c r="Z368" t="s">
        <v>1325</v>
      </c>
      <c r="AA368" t="s">
        <v>46</v>
      </c>
      <c r="AB368" s="1">
        <v>44775.305783032403</v>
      </c>
      <c r="AC368" t="s">
        <v>50</v>
      </c>
      <c r="AD368" s="1">
        <v>44778.1673918171</v>
      </c>
      <c r="AE368" t="s">
        <v>51</v>
      </c>
      <c r="AF368" t="s">
        <v>73</v>
      </c>
      <c r="AG368" t="s">
        <v>53</v>
      </c>
      <c r="AH368" t="s">
        <v>46</v>
      </c>
      <c r="AI368" t="s">
        <v>46</v>
      </c>
      <c r="AJ368" t="s">
        <v>53</v>
      </c>
      <c r="AK368" t="s">
        <v>46</v>
      </c>
      <c r="AL368" t="s">
        <v>46</v>
      </c>
      <c r="AM368" t="s">
        <v>46</v>
      </c>
      <c r="AP368" t="s">
        <v>53</v>
      </c>
      <c r="AR368" t="s">
        <v>46</v>
      </c>
      <c r="AU368">
        <v>5.1107201686500998</v>
      </c>
      <c r="AV368">
        <v>52.0695642595254</v>
      </c>
    </row>
    <row r="369" spans="1:48" x14ac:dyDescent="0.45">
      <c r="A369">
        <v>2205</v>
      </c>
      <c r="B369" t="s">
        <v>1326</v>
      </c>
      <c r="C369" t="s">
        <v>1326</v>
      </c>
      <c r="D369" t="s">
        <v>483</v>
      </c>
      <c r="E369" t="s">
        <v>484</v>
      </c>
      <c r="G369">
        <v>14</v>
      </c>
      <c r="H369">
        <v>4</v>
      </c>
      <c r="I369" s="10">
        <f>((G369*8)*(G369*8))/10000</f>
        <v>1.2544</v>
      </c>
      <c r="J369" s="10"/>
      <c r="M369" t="s">
        <v>223</v>
      </c>
      <c r="N369" t="s">
        <v>44</v>
      </c>
      <c r="O369" t="s">
        <v>68</v>
      </c>
      <c r="P369" t="s">
        <v>68</v>
      </c>
      <c r="Q369" t="s">
        <v>53</v>
      </c>
      <c r="R369" t="s">
        <v>231</v>
      </c>
      <c r="S369" t="s">
        <v>437</v>
      </c>
      <c r="T369" t="s">
        <v>468</v>
      </c>
      <c r="U369" t="s">
        <v>1327</v>
      </c>
      <c r="V369">
        <v>136049.14600000199</v>
      </c>
      <c r="W369">
        <v>453510.283</v>
      </c>
      <c r="X369" t="s">
        <v>1328</v>
      </c>
      <c r="Y369" t="s">
        <v>49</v>
      </c>
      <c r="AA369" t="s">
        <v>46</v>
      </c>
      <c r="AB369" s="1">
        <v>44775.305783032403</v>
      </c>
      <c r="AC369" t="s">
        <v>50</v>
      </c>
      <c r="AD369" s="1">
        <v>44778.172838402803</v>
      </c>
      <c r="AE369" t="s">
        <v>51</v>
      </c>
      <c r="AF369" t="s">
        <v>52</v>
      </c>
      <c r="AG369" t="s">
        <v>46</v>
      </c>
      <c r="AH369" t="s">
        <v>53</v>
      </c>
      <c r="AI369" t="s">
        <v>53</v>
      </c>
      <c r="AJ369" t="s">
        <v>46</v>
      </c>
      <c r="AK369" t="s">
        <v>46</v>
      </c>
      <c r="AL369" t="s">
        <v>46</v>
      </c>
      <c r="AM369" t="s">
        <v>46</v>
      </c>
      <c r="AP369" t="s">
        <v>53</v>
      </c>
      <c r="AR369" t="s">
        <v>46</v>
      </c>
      <c r="AU369">
        <v>5.11081202209387</v>
      </c>
      <c r="AV369">
        <v>52.0695549565486</v>
      </c>
    </row>
    <row r="370" spans="1:48" x14ac:dyDescent="0.45">
      <c r="A370">
        <v>2206</v>
      </c>
      <c r="B370" t="s">
        <v>1329</v>
      </c>
      <c r="C370" t="s">
        <v>1329</v>
      </c>
      <c r="D370" t="s">
        <v>1330</v>
      </c>
      <c r="E370" t="s">
        <v>1331</v>
      </c>
      <c r="G370">
        <v>18</v>
      </c>
      <c r="H370">
        <v>4</v>
      </c>
      <c r="I370" s="10">
        <f>((G370*8)*(G370*8))/10000</f>
        <v>2.0735999999999999</v>
      </c>
      <c r="J370" s="10"/>
      <c r="M370" t="s">
        <v>223</v>
      </c>
      <c r="N370" t="s">
        <v>44</v>
      </c>
      <c r="O370" t="s">
        <v>68</v>
      </c>
      <c r="P370" t="s">
        <v>68</v>
      </c>
      <c r="Q370" t="s">
        <v>53</v>
      </c>
      <c r="R370" t="s">
        <v>180</v>
      </c>
      <c r="T370" t="s">
        <v>362</v>
      </c>
      <c r="U370" t="s">
        <v>1327</v>
      </c>
      <c r="V370">
        <v>136055.56500000099</v>
      </c>
      <c r="W370">
        <v>453520.07100000198</v>
      </c>
      <c r="X370" t="s">
        <v>1332</v>
      </c>
      <c r="Y370" t="s">
        <v>49</v>
      </c>
      <c r="AB370" s="1">
        <v>44775.305783032403</v>
      </c>
      <c r="AC370" t="s">
        <v>50</v>
      </c>
      <c r="AD370" s="1">
        <v>44778.601360092602</v>
      </c>
      <c r="AE370" t="s">
        <v>51</v>
      </c>
      <c r="AF370" t="s">
        <v>52</v>
      </c>
      <c r="AG370" t="s">
        <v>53</v>
      </c>
      <c r="AH370" t="s">
        <v>53</v>
      </c>
      <c r="AI370" t="s">
        <v>46</v>
      </c>
      <c r="AJ370" t="s">
        <v>46</v>
      </c>
      <c r="AK370" t="s">
        <v>53</v>
      </c>
      <c r="AL370" t="s">
        <v>46</v>
      </c>
      <c r="AM370" t="s">
        <v>46</v>
      </c>
      <c r="AP370" t="s">
        <v>46</v>
      </c>
      <c r="AQ370" t="s">
        <v>566</v>
      </c>
      <c r="AR370" t="s">
        <v>46</v>
      </c>
      <c r="AU370">
        <v>5.11090509682864</v>
      </c>
      <c r="AV370">
        <v>52.069643150270402</v>
      </c>
    </row>
    <row r="371" spans="1:48" x14ac:dyDescent="0.45">
      <c r="A371">
        <v>2207</v>
      </c>
      <c r="B371" t="s">
        <v>1333</v>
      </c>
      <c r="C371" t="s">
        <v>1333</v>
      </c>
      <c r="D371" t="s">
        <v>1334</v>
      </c>
      <c r="E371" t="s">
        <v>1312</v>
      </c>
      <c r="G371">
        <v>19</v>
      </c>
      <c r="H371">
        <v>4</v>
      </c>
      <c r="I371" s="10">
        <f>((G371*8)*(G371*8))/10000</f>
        <v>2.3104</v>
      </c>
      <c r="J371" s="10"/>
      <c r="M371" t="s">
        <v>202</v>
      </c>
      <c r="N371" t="s">
        <v>44</v>
      </c>
      <c r="O371" t="s">
        <v>75</v>
      </c>
      <c r="P371" t="s">
        <v>75</v>
      </c>
      <c r="Q371" t="s">
        <v>53</v>
      </c>
      <c r="R371" t="s">
        <v>119</v>
      </c>
      <c r="U371" t="s">
        <v>1313</v>
      </c>
      <c r="V371">
        <v>136037.85600000201</v>
      </c>
      <c r="W371">
        <v>453514.99900000199</v>
      </c>
      <c r="X371" t="s">
        <v>1335</v>
      </c>
      <c r="Y371" t="s">
        <v>49</v>
      </c>
      <c r="AA371" t="s">
        <v>46</v>
      </c>
      <c r="AB371" s="1">
        <v>44775.305783032403</v>
      </c>
      <c r="AC371" t="s">
        <v>50</v>
      </c>
      <c r="AD371" s="1">
        <v>44778.170122187497</v>
      </c>
      <c r="AE371" t="s">
        <v>51</v>
      </c>
      <c r="AF371" t="s">
        <v>73</v>
      </c>
      <c r="AG371" t="s">
        <v>53</v>
      </c>
      <c r="AH371" t="s">
        <v>46</v>
      </c>
      <c r="AI371" t="s">
        <v>46</v>
      </c>
      <c r="AJ371" t="s">
        <v>46</v>
      </c>
      <c r="AK371" t="s">
        <v>46</v>
      </c>
      <c r="AL371" t="s">
        <v>46</v>
      </c>
      <c r="AM371" t="s">
        <v>46</v>
      </c>
      <c r="AP371" t="s">
        <v>53</v>
      </c>
      <c r="AR371" t="s">
        <v>46</v>
      </c>
      <c r="AU371">
        <v>5.1106471015617698</v>
      </c>
      <c r="AV371">
        <v>52.069596957590797</v>
      </c>
    </row>
    <row r="372" spans="1:48" x14ac:dyDescent="0.45">
      <c r="A372">
        <v>2208</v>
      </c>
      <c r="B372" t="s">
        <v>1336</v>
      </c>
      <c r="C372" t="s">
        <v>1336</v>
      </c>
      <c r="D372" t="s">
        <v>483</v>
      </c>
      <c r="E372" t="s">
        <v>484</v>
      </c>
      <c r="G372">
        <v>30</v>
      </c>
      <c r="H372">
        <v>8</v>
      </c>
      <c r="I372" s="10">
        <f>((G372*8)*(G372*8))/10000</f>
        <v>5.76</v>
      </c>
      <c r="J372" s="10"/>
      <c r="M372" t="s">
        <v>202</v>
      </c>
      <c r="N372" t="s">
        <v>44</v>
      </c>
      <c r="O372" t="s">
        <v>68</v>
      </c>
      <c r="P372" t="s">
        <v>68</v>
      </c>
      <c r="Q372" t="s">
        <v>53</v>
      </c>
      <c r="S372" t="s">
        <v>437</v>
      </c>
      <c r="T372" t="s">
        <v>468</v>
      </c>
      <c r="V372">
        <v>136050.95200000299</v>
      </c>
      <c r="W372">
        <v>453514.525000002</v>
      </c>
      <c r="X372" t="s">
        <v>1337</v>
      </c>
      <c r="Y372" t="s">
        <v>49</v>
      </c>
      <c r="AB372" s="1">
        <v>44775.305783032403</v>
      </c>
      <c r="AC372" t="s">
        <v>50</v>
      </c>
      <c r="AD372" s="1">
        <v>44778.172557118101</v>
      </c>
      <c r="AE372" t="s">
        <v>51</v>
      </c>
      <c r="AF372" t="s">
        <v>207</v>
      </c>
      <c r="AG372" t="s">
        <v>46</v>
      </c>
      <c r="AH372" t="s">
        <v>53</v>
      </c>
      <c r="AI372" t="s">
        <v>53</v>
      </c>
      <c r="AJ372" t="s">
        <v>46</v>
      </c>
      <c r="AK372" t="s">
        <v>46</v>
      </c>
      <c r="AL372" t="s">
        <v>46</v>
      </c>
      <c r="AM372" t="s">
        <v>46</v>
      </c>
      <c r="AP372" t="s">
        <v>53</v>
      </c>
      <c r="AR372" t="s">
        <v>46</v>
      </c>
      <c r="AU372">
        <v>5.1108381262687796</v>
      </c>
      <c r="AV372">
        <v>52.069593145271703</v>
      </c>
    </row>
    <row r="373" spans="1:48" x14ac:dyDescent="0.45">
      <c r="A373">
        <v>2209</v>
      </c>
      <c r="B373" t="s">
        <v>1338</v>
      </c>
      <c r="C373" t="s">
        <v>1338</v>
      </c>
      <c r="D373" t="s">
        <v>1339</v>
      </c>
      <c r="E373" t="s">
        <v>118</v>
      </c>
      <c r="G373">
        <v>11</v>
      </c>
      <c r="H373">
        <v>2</v>
      </c>
      <c r="I373" s="10">
        <f>((G373*8)*(G373*8))/10000</f>
        <v>0.77439999999999998</v>
      </c>
      <c r="J373" s="10"/>
      <c r="M373" t="s">
        <v>223</v>
      </c>
      <c r="N373" t="s">
        <v>44</v>
      </c>
      <c r="O373" t="s">
        <v>75</v>
      </c>
      <c r="P373" t="s">
        <v>75</v>
      </c>
      <c r="Q373" t="s">
        <v>53</v>
      </c>
      <c r="R373" t="s">
        <v>119</v>
      </c>
      <c r="V373">
        <v>136047.36000000301</v>
      </c>
      <c r="W373">
        <v>453518.459000003</v>
      </c>
      <c r="X373" t="s">
        <v>1340</v>
      </c>
      <c r="Y373" t="s">
        <v>49</v>
      </c>
      <c r="AA373" t="s">
        <v>46</v>
      </c>
      <c r="AB373" s="1">
        <v>44775.305783032403</v>
      </c>
      <c r="AC373" t="s">
        <v>50</v>
      </c>
      <c r="AD373" s="1">
        <v>44778.175951481498</v>
      </c>
      <c r="AE373" t="s">
        <v>51</v>
      </c>
      <c r="AF373" t="s">
        <v>73</v>
      </c>
      <c r="AG373" t="s">
        <v>53</v>
      </c>
      <c r="AH373" t="s">
        <v>46</v>
      </c>
      <c r="AI373" t="s">
        <v>46</v>
      </c>
      <c r="AJ373" t="s">
        <v>46</v>
      </c>
      <c r="AK373" t="s">
        <v>46</v>
      </c>
      <c r="AL373" t="s">
        <v>46</v>
      </c>
      <c r="AM373" t="s">
        <v>46</v>
      </c>
      <c r="AP373" t="s">
        <v>46</v>
      </c>
      <c r="AQ373" t="s">
        <v>1341</v>
      </c>
      <c r="AR373" t="s">
        <v>46</v>
      </c>
      <c r="AU373">
        <v>5.1107855204753596</v>
      </c>
      <c r="AV373">
        <v>52.069628381098703</v>
      </c>
    </row>
    <row r="374" spans="1:48" x14ac:dyDescent="0.45">
      <c r="A374">
        <v>2210</v>
      </c>
      <c r="B374" t="s">
        <v>1342</v>
      </c>
      <c r="C374" t="s">
        <v>1342</v>
      </c>
      <c r="D374" t="s">
        <v>1343</v>
      </c>
      <c r="E374" t="s">
        <v>149</v>
      </c>
      <c r="G374">
        <v>12</v>
      </c>
      <c r="H374">
        <v>2</v>
      </c>
      <c r="I374" s="10">
        <f>((G374*8)*(G374*8))/10000</f>
        <v>0.92159999999999997</v>
      </c>
      <c r="J374" s="10"/>
      <c r="M374" t="s">
        <v>202</v>
      </c>
      <c r="N374" t="s">
        <v>44</v>
      </c>
      <c r="O374" t="s">
        <v>75</v>
      </c>
      <c r="P374" t="s">
        <v>75</v>
      </c>
      <c r="Q374" t="s">
        <v>53</v>
      </c>
      <c r="R374" t="s">
        <v>119</v>
      </c>
      <c r="U374" t="s">
        <v>1344</v>
      </c>
      <c r="V374">
        <v>136044.25600000101</v>
      </c>
      <c r="W374">
        <v>453520.14600000199</v>
      </c>
      <c r="X374" t="s">
        <v>1345</v>
      </c>
      <c r="Y374" t="s">
        <v>49</v>
      </c>
      <c r="Z374" t="s">
        <v>1346</v>
      </c>
      <c r="AA374" t="s">
        <v>46</v>
      </c>
      <c r="AB374" s="1">
        <v>44775.305783032403</v>
      </c>
      <c r="AC374" t="s">
        <v>50</v>
      </c>
      <c r="AD374" s="1">
        <v>44778.176312488402</v>
      </c>
      <c r="AE374" t="s">
        <v>51</v>
      </c>
      <c r="AF374" t="s">
        <v>73</v>
      </c>
      <c r="AG374" t="s">
        <v>53</v>
      </c>
      <c r="AH374" t="s">
        <v>46</v>
      </c>
      <c r="AI374" t="s">
        <v>46</v>
      </c>
      <c r="AJ374" t="s">
        <v>46</v>
      </c>
      <c r="AK374" t="s">
        <v>46</v>
      </c>
      <c r="AL374" t="s">
        <v>46</v>
      </c>
      <c r="AM374" t="s">
        <v>46</v>
      </c>
      <c r="AP374" t="s">
        <v>53</v>
      </c>
      <c r="AR374" t="s">
        <v>46</v>
      </c>
      <c r="AU374">
        <v>5.11074015656349</v>
      </c>
      <c r="AV374">
        <v>52.069643437630297</v>
      </c>
    </row>
    <row r="375" spans="1:48" x14ac:dyDescent="0.45">
      <c r="A375">
        <v>2211</v>
      </c>
      <c r="B375" t="s">
        <v>1347</v>
      </c>
      <c r="C375" t="s">
        <v>1347</v>
      </c>
      <c r="D375" t="s">
        <v>1348</v>
      </c>
      <c r="E375" t="s">
        <v>1349</v>
      </c>
      <c r="F375">
        <v>3</v>
      </c>
      <c r="G375">
        <v>15</v>
      </c>
      <c r="H375">
        <v>4</v>
      </c>
      <c r="I375" s="10">
        <f>((G375*8)*(G375*8))/10000</f>
        <v>1.44</v>
      </c>
      <c r="J375" s="10" t="s">
        <v>1744</v>
      </c>
      <c r="K375" s="10">
        <f>((25*0.18)+I375)+(0.1*G375)</f>
        <v>7.4399999999999995</v>
      </c>
      <c r="L375" s="10">
        <f>K375-I375</f>
        <v>6</v>
      </c>
      <c r="M375" t="s">
        <v>202</v>
      </c>
      <c r="N375" t="s">
        <v>44</v>
      </c>
      <c r="O375" t="s">
        <v>75</v>
      </c>
      <c r="P375" t="s">
        <v>75</v>
      </c>
      <c r="Q375" t="s">
        <v>46</v>
      </c>
      <c r="S375" t="s">
        <v>1350</v>
      </c>
      <c r="V375">
        <v>136044.81500000099</v>
      </c>
      <c r="W375">
        <v>453526.62000000098</v>
      </c>
      <c r="X375" t="s">
        <v>1351</v>
      </c>
      <c r="Y375" t="s">
        <v>49</v>
      </c>
      <c r="AA375" t="s">
        <v>46</v>
      </c>
      <c r="AB375" s="1">
        <v>44775.305783032403</v>
      </c>
      <c r="AC375" t="s">
        <v>50</v>
      </c>
      <c r="AD375" s="1">
        <v>44778.180051493102</v>
      </c>
      <c r="AE375" t="s">
        <v>51</v>
      </c>
      <c r="AF375" t="s">
        <v>73</v>
      </c>
      <c r="AG375" t="s">
        <v>46</v>
      </c>
      <c r="AH375" t="s">
        <v>46</v>
      </c>
      <c r="AI375" t="s">
        <v>46</v>
      </c>
      <c r="AJ375" t="s">
        <v>46</v>
      </c>
      <c r="AK375" t="s">
        <v>46</v>
      </c>
      <c r="AL375" t="s">
        <v>46</v>
      </c>
      <c r="AM375" t="s">
        <v>46</v>
      </c>
      <c r="AP375" t="s">
        <v>53</v>
      </c>
      <c r="AR375" t="s">
        <v>46</v>
      </c>
      <c r="AU375">
        <v>5.1107479499528603</v>
      </c>
      <c r="AV375">
        <v>52.069701644860302</v>
      </c>
    </row>
    <row r="376" spans="1:48" x14ac:dyDescent="0.45">
      <c r="A376">
        <v>2212</v>
      </c>
      <c r="B376" t="s">
        <v>1352</v>
      </c>
      <c r="C376" t="s">
        <v>1352</v>
      </c>
      <c r="D376" t="s">
        <v>1353</v>
      </c>
      <c r="E376" t="s">
        <v>1349</v>
      </c>
      <c r="F376">
        <v>3</v>
      </c>
      <c r="G376">
        <v>19</v>
      </c>
      <c r="H376">
        <v>3</v>
      </c>
      <c r="I376" s="10">
        <f>((G376*8)*(G376*8))/10000</f>
        <v>2.3104</v>
      </c>
      <c r="J376" s="10" t="s">
        <v>1744</v>
      </c>
      <c r="K376" s="10">
        <f>((25*0.18)+I376)+(0.1*G376)</f>
        <v>8.7103999999999999</v>
      </c>
      <c r="L376" s="10">
        <f>K376-I376</f>
        <v>6.4</v>
      </c>
      <c r="M376" t="s">
        <v>223</v>
      </c>
      <c r="N376" t="s">
        <v>44</v>
      </c>
      <c r="O376" t="s">
        <v>45</v>
      </c>
      <c r="P376" t="s">
        <v>75</v>
      </c>
      <c r="Q376" t="s">
        <v>46</v>
      </c>
      <c r="V376">
        <v>136050.16700000301</v>
      </c>
      <c r="W376">
        <v>453524.24900000199</v>
      </c>
      <c r="X376" t="s">
        <v>1354</v>
      </c>
      <c r="Y376" t="s">
        <v>49</v>
      </c>
      <c r="Z376" t="s">
        <v>1355</v>
      </c>
      <c r="AB376" s="1">
        <v>44775.305783032403</v>
      </c>
      <c r="AC376" t="s">
        <v>50</v>
      </c>
      <c r="AD376" s="1">
        <v>44778.180833078703</v>
      </c>
      <c r="AE376" t="s">
        <v>51</v>
      </c>
      <c r="AF376" t="s">
        <v>52</v>
      </c>
      <c r="AG376" t="s">
        <v>46</v>
      </c>
      <c r="AH376" t="s">
        <v>46</v>
      </c>
      <c r="AI376" t="s">
        <v>46</v>
      </c>
      <c r="AJ376" t="s">
        <v>46</v>
      </c>
      <c r="AK376" t="s">
        <v>46</v>
      </c>
      <c r="AL376" t="s">
        <v>46</v>
      </c>
      <c r="AM376" t="s">
        <v>46</v>
      </c>
      <c r="AP376" t="s">
        <v>53</v>
      </c>
      <c r="AR376" t="s">
        <v>46</v>
      </c>
      <c r="AU376">
        <v>5.1108261378628503</v>
      </c>
      <c r="AV376">
        <v>52.069680517434797</v>
      </c>
    </row>
    <row r="377" spans="1:48" x14ac:dyDescent="0.45">
      <c r="A377">
        <v>2213</v>
      </c>
      <c r="B377" t="s">
        <v>1356</v>
      </c>
      <c r="C377" t="s">
        <v>1356</v>
      </c>
      <c r="D377" t="s">
        <v>217</v>
      </c>
      <c r="E377" t="s">
        <v>218</v>
      </c>
      <c r="G377">
        <v>30</v>
      </c>
      <c r="H377">
        <v>6</v>
      </c>
      <c r="I377" s="10">
        <f>((G377*8)*(G377*8))/10000</f>
        <v>5.76</v>
      </c>
      <c r="J377" s="10"/>
      <c r="M377" t="s">
        <v>202</v>
      </c>
      <c r="N377" t="s">
        <v>44</v>
      </c>
      <c r="O377" t="s">
        <v>75</v>
      </c>
      <c r="P377" t="s">
        <v>88</v>
      </c>
      <c r="Q377" t="s">
        <v>53</v>
      </c>
      <c r="R377" t="s">
        <v>119</v>
      </c>
      <c r="V377">
        <v>136017.65300000101</v>
      </c>
      <c r="W377">
        <v>453533.25199999998</v>
      </c>
      <c r="X377" t="s">
        <v>1357</v>
      </c>
      <c r="Y377" t="s">
        <v>49</v>
      </c>
      <c r="AA377" t="s">
        <v>46</v>
      </c>
      <c r="AB377" s="1">
        <v>44775.305783032403</v>
      </c>
      <c r="AC377" t="s">
        <v>50</v>
      </c>
      <c r="AD377" s="1">
        <v>44778.1835055556</v>
      </c>
      <c r="AE377" t="s">
        <v>51</v>
      </c>
      <c r="AF377" t="s">
        <v>207</v>
      </c>
      <c r="AG377" t="s">
        <v>53</v>
      </c>
      <c r="AH377" t="s">
        <v>46</v>
      </c>
      <c r="AI377" t="s">
        <v>46</v>
      </c>
      <c r="AJ377" t="s">
        <v>46</v>
      </c>
      <c r="AK377" t="s">
        <v>46</v>
      </c>
      <c r="AL377" t="s">
        <v>46</v>
      </c>
      <c r="AM377" t="s">
        <v>46</v>
      </c>
      <c r="AP377" t="s">
        <v>53</v>
      </c>
      <c r="AR377" t="s">
        <v>46</v>
      </c>
      <c r="AU377">
        <v>5.1103514366313103</v>
      </c>
      <c r="AV377">
        <v>52.069760323279702</v>
      </c>
    </row>
    <row r="378" spans="1:48" x14ac:dyDescent="0.45">
      <c r="A378">
        <v>2214</v>
      </c>
      <c r="B378" t="s">
        <v>1358</v>
      </c>
      <c r="C378" t="s">
        <v>1358</v>
      </c>
      <c r="D378" t="s">
        <v>217</v>
      </c>
      <c r="E378" t="s">
        <v>218</v>
      </c>
      <c r="G378">
        <v>28</v>
      </c>
      <c r="H378">
        <v>6</v>
      </c>
      <c r="I378" s="10">
        <f>((G378*8)*(G378*8))/10000</f>
        <v>5.0175999999999998</v>
      </c>
      <c r="J378" s="10"/>
      <c r="M378" t="s">
        <v>202</v>
      </c>
      <c r="N378" t="s">
        <v>44</v>
      </c>
      <c r="O378" t="s">
        <v>75</v>
      </c>
      <c r="P378" t="s">
        <v>88</v>
      </c>
      <c r="Q378" t="s">
        <v>53</v>
      </c>
      <c r="R378" t="s">
        <v>119</v>
      </c>
      <c r="V378">
        <v>136022.350000001</v>
      </c>
      <c r="W378">
        <v>453534.058000002</v>
      </c>
      <c r="X378" t="s">
        <v>1359</v>
      </c>
      <c r="Y378" t="s">
        <v>49</v>
      </c>
      <c r="AA378" t="s">
        <v>46</v>
      </c>
      <c r="AB378" s="1">
        <v>44775.305783032403</v>
      </c>
      <c r="AC378" t="s">
        <v>50</v>
      </c>
      <c r="AD378" s="1">
        <v>44778.184751284702</v>
      </c>
      <c r="AE378" t="s">
        <v>51</v>
      </c>
      <c r="AF378" t="s">
        <v>207</v>
      </c>
      <c r="AG378" t="s">
        <v>53</v>
      </c>
      <c r="AH378" t="s">
        <v>46</v>
      </c>
      <c r="AI378" t="s">
        <v>46</v>
      </c>
      <c r="AJ378" t="s">
        <v>53</v>
      </c>
      <c r="AK378" t="s">
        <v>46</v>
      </c>
      <c r="AL378" t="s">
        <v>46</v>
      </c>
      <c r="AM378" t="s">
        <v>46</v>
      </c>
      <c r="AO378" t="s">
        <v>1360</v>
      </c>
      <c r="AP378" t="s">
        <v>53</v>
      </c>
      <c r="AR378" t="s">
        <v>46</v>
      </c>
      <c r="AU378">
        <v>5.1104198954110096</v>
      </c>
      <c r="AV378">
        <v>52.069767728461201</v>
      </c>
    </row>
    <row r="379" spans="1:48" x14ac:dyDescent="0.45">
      <c r="A379">
        <v>2215</v>
      </c>
      <c r="B379" t="s">
        <v>1361</v>
      </c>
      <c r="C379" t="s">
        <v>1361</v>
      </c>
      <c r="D379" t="s">
        <v>1362</v>
      </c>
      <c r="E379" t="s">
        <v>222</v>
      </c>
      <c r="G379">
        <v>18</v>
      </c>
      <c r="H379">
        <v>6</v>
      </c>
      <c r="I379" s="10">
        <f>((G379*8)*(G379*8))/10000</f>
        <v>2.0735999999999999</v>
      </c>
      <c r="J379" s="10"/>
      <c r="M379" t="s">
        <v>202</v>
      </c>
      <c r="N379" t="s">
        <v>44</v>
      </c>
      <c r="O379" t="s">
        <v>75</v>
      </c>
      <c r="P379" t="s">
        <v>68</v>
      </c>
      <c r="Q379" t="s">
        <v>53</v>
      </c>
      <c r="R379" t="s">
        <v>1363</v>
      </c>
      <c r="S379" t="s">
        <v>1350</v>
      </c>
      <c r="T379" t="s">
        <v>362</v>
      </c>
      <c r="U379" t="s">
        <v>1313</v>
      </c>
      <c r="V379">
        <v>136025.15600000299</v>
      </c>
      <c r="W379">
        <v>453534.28000000102</v>
      </c>
      <c r="X379" t="s">
        <v>1364</v>
      </c>
      <c r="Y379" t="s">
        <v>49</v>
      </c>
      <c r="Z379" t="s">
        <v>1365</v>
      </c>
      <c r="AA379" t="s">
        <v>46</v>
      </c>
      <c r="AB379" s="1">
        <v>44775.305783032403</v>
      </c>
      <c r="AC379" t="s">
        <v>50</v>
      </c>
      <c r="AD379" s="1">
        <v>44778.185538124999</v>
      </c>
      <c r="AE379" t="s">
        <v>51</v>
      </c>
      <c r="AF379" t="s">
        <v>52</v>
      </c>
      <c r="AG379" t="s">
        <v>46</v>
      </c>
      <c r="AH379" t="s">
        <v>46</v>
      </c>
      <c r="AI379" t="s">
        <v>46</v>
      </c>
      <c r="AJ379" t="s">
        <v>53</v>
      </c>
      <c r="AK379" t="s">
        <v>46</v>
      </c>
      <c r="AL379" t="s">
        <v>46</v>
      </c>
      <c r="AM379" t="s">
        <v>46</v>
      </c>
      <c r="AO379" t="s">
        <v>1360</v>
      </c>
      <c r="AP379" t="s">
        <v>53</v>
      </c>
      <c r="AR379" t="s">
        <v>46</v>
      </c>
      <c r="AU379">
        <v>5.11046080729382</v>
      </c>
      <c r="AV379">
        <v>52.069769819880797</v>
      </c>
    </row>
    <row r="380" spans="1:48" x14ac:dyDescent="0.45">
      <c r="A380">
        <v>2216</v>
      </c>
      <c r="B380" t="s">
        <v>1366</v>
      </c>
      <c r="C380" t="s">
        <v>1366</v>
      </c>
      <c r="D380" t="s">
        <v>1299</v>
      </c>
      <c r="E380" t="s">
        <v>1300</v>
      </c>
      <c r="G380">
        <v>13</v>
      </c>
      <c r="H380">
        <v>4</v>
      </c>
      <c r="I380" s="10">
        <f>((G380*8)*(G380*8))/10000</f>
        <v>1.0815999999999999</v>
      </c>
      <c r="J380" s="10"/>
      <c r="M380" t="s">
        <v>202</v>
      </c>
      <c r="N380" t="s">
        <v>44</v>
      </c>
      <c r="O380" t="s">
        <v>75</v>
      </c>
      <c r="P380" t="s">
        <v>68</v>
      </c>
      <c r="Q380" t="s">
        <v>53</v>
      </c>
      <c r="R380" t="s">
        <v>119</v>
      </c>
      <c r="V380">
        <v>136022.933000002</v>
      </c>
      <c r="W380">
        <v>453532.89100000297</v>
      </c>
      <c r="X380" t="s">
        <v>1367</v>
      </c>
      <c r="Y380" t="s">
        <v>49</v>
      </c>
      <c r="AA380" t="s">
        <v>46</v>
      </c>
      <c r="AB380" s="1">
        <v>44775.305783032403</v>
      </c>
      <c r="AC380" t="s">
        <v>50</v>
      </c>
      <c r="AD380" s="1">
        <v>44778.1846348611</v>
      </c>
      <c r="AE380" t="s">
        <v>51</v>
      </c>
      <c r="AF380" t="s">
        <v>73</v>
      </c>
      <c r="AG380" t="s">
        <v>53</v>
      </c>
      <c r="AH380" t="s">
        <v>46</v>
      </c>
      <c r="AI380" t="s">
        <v>46</v>
      </c>
      <c r="AJ380" t="s">
        <v>53</v>
      </c>
      <c r="AK380" t="s">
        <v>46</v>
      </c>
      <c r="AL380" t="s">
        <v>46</v>
      </c>
      <c r="AM380" t="s">
        <v>46</v>
      </c>
      <c r="AO380" t="s">
        <v>1360</v>
      </c>
      <c r="AP380" t="s">
        <v>53</v>
      </c>
      <c r="AR380" t="s">
        <v>46</v>
      </c>
      <c r="AU380">
        <v>5.1104284630481196</v>
      </c>
      <c r="AV380">
        <v>52.069757259468197</v>
      </c>
    </row>
    <row r="381" spans="1:48" x14ac:dyDescent="0.45">
      <c r="A381">
        <v>2217</v>
      </c>
      <c r="B381" t="s">
        <v>1368</v>
      </c>
      <c r="C381" t="s">
        <v>1368</v>
      </c>
      <c r="D381" t="s">
        <v>1369</v>
      </c>
      <c r="E381" t="s">
        <v>149</v>
      </c>
      <c r="G381">
        <v>13</v>
      </c>
      <c r="H381">
        <v>4</v>
      </c>
      <c r="I381" s="10">
        <f>((G381*8)*(G381*8))/10000</f>
        <v>1.0815999999999999</v>
      </c>
      <c r="J381" s="10"/>
      <c r="M381" t="s">
        <v>202</v>
      </c>
      <c r="N381" t="s">
        <v>44</v>
      </c>
      <c r="O381" t="s">
        <v>75</v>
      </c>
      <c r="P381" t="s">
        <v>68</v>
      </c>
      <c r="Q381" t="s">
        <v>53</v>
      </c>
      <c r="R381" t="s">
        <v>1370</v>
      </c>
      <c r="V381">
        <v>136014.48500000301</v>
      </c>
      <c r="W381">
        <v>453533.36300000199</v>
      </c>
      <c r="X381" t="s">
        <v>1371</v>
      </c>
      <c r="Y381" t="s">
        <v>49</v>
      </c>
      <c r="AA381" t="s">
        <v>46</v>
      </c>
      <c r="AB381" s="1">
        <v>44775.305783032403</v>
      </c>
      <c r="AC381" t="s">
        <v>50</v>
      </c>
      <c r="AD381" s="1">
        <v>44778.1829165741</v>
      </c>
      <c r="AE381" t="s">
        <v>51</v>
      </c>
      <c r="AF381" t="s">
        <v>73</v>
      </c>
      <c r="AG381" t="s">
        <v>53</v>
      </c>
      <c r="AH381" t="s">
        <v>46</v>
      </c>
      <c r="AI381" t="s">
        <v>46</v>
      </c>
      <c r="AJ381" t="s">
        <v>53</v>
      </c>
      <c r="AK381" t="s">
        <v>46</v>
      </c>
      <c r="AL381" t="s">
        <v>46</v>
      </c>
      <c r="AM381" t="s">
        <v>46</v>
      </c>
      <c r="AP381" t="s">
        <v>53</v>
      </c>
      <c r="AR381" t="s">
        <v>46</v>
      </c>
      <c r="AU381">
        <v>5.1103052266470002</v>
      </c>
      <c r="AV381">
        <v>52.069761212413098</v>
      </c>
    </row>
    <row r="382" spans="1:48" x14ac:dyDescent="0.45">
      <c r="A382">
        <v>2218</v>
      </c>
      <c r="B382" t="s">
        <v>1372</v>
      </c>
      <c r="C382" t="s">
        <v>1372</v>
      </c>
      <c r="D382" t="s">
        <v>185</v>
      </c>
      <c r="E382" t="s">
        <v>186</v>
      </c>
      <c r="G382">
        <v>18</v>
      </c>
      <c r="H382">
        <v>4</v>
      </c>
      <c r="I382" s="10">
        <f>((G382*8)*(G382*8))/10000</f>
        <v>2.0735999999999999</v>
      </c>
      <c r="J382" s="10"/>
      <c r="M382" t="s">
        <v>202</v>
      </c>
      <c r="N382" t="s">
        <v>44</v>
      </c>
      <c r="O382" t="s">
        <v>75</v>
      </c>
      <c r="P382" t="s">
        <v>75</v>
      </c>
      <c r="Q382" t="s">
        <v>53</v>
      </c>
      <c r="R382" t="s">
        <v>1005</v>
      </c>
      <c r="U382" t="s">
        <v>1350</v>
      </c>
      <c r="V382">
        <v>136012.48400000099</v>
      </c>
      <c r="W382">
        <v>453532.41800000099</v>
      </c>
      <c r="X382" t="s">
        <v>1373</v>
      </c>
      <c r="Y382" t="s">
        <v>49</v>
      </c>
      <c r="AA382" t="s">
        <v>46</v>
      </c>
      <c r="AB382" s="1">
        <v>44775.305783032403</v>
      </c>
      <c r="AC382" t="s">
        <v>50</v>
      </c>
      <c r="AD382" s="1">
        <v>44778.186401851897</v>
      </c>
      <c r="AE382" t="s">
        <v>51</v>
      </c>
      <c r="AF382" t="s">
        <v>52</v>
      </c>
      <c r="AG382" t="s">
        <v>46</v>
      </c>
      <c r="AH382" t="s">
        <v>46</v>
      </c>
      <c r="AI382" t="s">
        <v>46</v>
      </c>
      <c r="AJ382" t="s">
        <v>53</v>
      </c>
      <c r="AK382" t="s">
        <v>46</v>
      </c>
      <c r="AL382" t="s">
        <v>46</v>
      </c>
      <c r="AM382" t="s">
        <v>46</v>
      </c>
      <c r="AO382" t="s">
        <v>1374</v>
      </c>
      <c r="AP382" t="s">
        <v>53</v>
      </c>
      <c r="AR382" t="s">
        <v>46</v>
      </c>
      <c r="AU382">
        <v>5.1102760955308701</v>
      </c>
      <c r="AV382">
        <v>52.069752650222398</v>
      </c>
    </row>
    <row r="383" spans="1:48" x14ac:dyDescent="0.45">
      <c r="A383">
        <v>2219</v>
      </c>
      <c r="B383" t="s">
        <v>1375</v>
      </c>
      <c r="C383" t="s">
        <v>1375</v>
      </c>
      <c r="D383" t="s">
        <v>128</v>
      </c>
      <c r="E383" t="s">
        <v>129</v>
      </c>
      <c r="G383">
        <v>18</v>
      </c>
      <c r="H383">
        <v>6</v>
      </c>
      <c r="I383" s="10">
        <f>((G383*8)*(G383*8))/10000</f>
        <v>2.0735999999999999</v>
      </c>
      <c r="J383" s="10"/>
      <c r="M383" t="s">
        <v>211</v>
      </c>
      <c r="N383" t="s">
        <v>44</v>
      </c>
      <c r="O383" t="s">
        <v>68</v>
      </c>
      <c r="P383" t="s">
        <v>88</v>
      </c>
      <c r="Q383" t="s">
        <v>53</v>
      </c>
      <c r="R383" t="s">
        <v>130</v>
      </c>
      <c r="V383">
        <v>136018.34800000099</v>
      </c>
      <c r="W383">
        <v>453528.5</v>
      </c>
      <c r="X383" t="s">
        <v>1376</v>
      </c>
      <c r="Y383" t="s">
        <v>49</v>
      </c>
      <c r="AA383" t="s">
        <v>46</v>
      </c>
      <c r="AB383" s="1">
        <v>44775.305783032403</v>
      </c>
      <c r="AC383" t="s">
        <v>50</v>
      </c>
      <c r="AD383" s="1">
        <v>44778.182511145802</v>
      </c>
      <c r="AE383" t="s">
        <v>51</v>
      </c>
      <c r="AF383" t="s">
        <v>207</v>
      </c>
      <c r="AG383" t="s">
        <v>53</v>
      </c>
      <c r="AH383" t="s">
        <v>46</v>
      </c>
      <c r="AI383" t="s">
        <v>46</v>
      </c>
      <c r="AJ383" t="s">
        <v>53</v>
      </c>
      <c r="AK383" t="s">
        <v>46</v>
      </c>
      <c r="AL383" t="s">
        <v>46</v>
      </c>
      <c r="AM383" t="s">
        <v>46</v>
      </c>
      <c r="AP383" t="s">
        <v>53</v>
      </c>
      <c r="AR383" t="s">
        <v>46</v>
      </c>
      <c r="AU383">
        <v>5.1103618370184396</v>
      </c>
      <c r="AV383">
        <v>52.069717636262098</v>
      </c>
    </row>
    <row r="384" spans="1:48" x14ac:dyDescent="0.45">
      <c r="A384">
        <v>2220</v>
      </c>
      <c r="B384" t="s">
        <v>1377</v>
      </c>
      <c r="C384" t="s">
        <v>1377</v>
      </c>
      <c r="D384" t="s">
        <v>189</v>
      </c>
      <c r="E384" t="s">
        <v>516</v>
      </c>
      <c r="F384">
        <v>1</v>
      </c>
      <c r="G384">
        <v>29</v>
      </c>
      <c r="H384">
        <v>8</v>
      </c>
      <c r="I384" s="10">
        <f>((G384*8)*(G384*8))/10000</f>
        <v>5.3823999999999996</v>
      </c>
      <c r="J384" s="10" t="s">
        <v>1744</v>
      </c>
      <c r="K384" s="10">
        <f>((25*0.4)+I384)+(0.2*G384)</f>
        <v>21.182400000000001</v>
      </c>
      <c r="L384" s="10">
        <f>K384-I384</f>
        <v>15.8</v>
      </c>
      <c r="M384" t="s">
        <v>202</v>
      </c>
      <c r="N384" t="s">
        <v>44</v>
      </c>
      <c r="O384" t="s">
        <v>45</v>
      </c>
      <c r="P384" t="s">
        <v>45</v>
      </c>
      <c r="Q384" s="8" t="s">
        <v>203</v>
      </c>
      <c r="R384" t="s">
        <v>1378</v>
      </c>
      <c r="V384">
        <v>136045.92300000001</v>
      </c>
      <c r="W384">
        <v>453537.63700000203</v>
      </c>
      <c r="X384" t="s">
        <v>1379</v>
      </c>
      <c r="Y384" t="s">
        <v>49</v>
      </c>
      <c r="AB384" s="1">
        <v>44775.305783032403</v>
      </c>
      <c r="AC384" t="s">
        <v>50</v>
      </c>
      <c r="AD384" s="1">
        <v>44778.200492708303</v>
      </c>
      <c r="AE384" t="s">
        <v>51</v>
      </c>
      <c r="AF384" t="s">
        <v>207</v>
      </c>
      <c r="AG384" t="s">
        <v>46</v>
      </c>
      <c r="AH384" t="s">
        <v>46</v>
      </c>
      <c r="AI384" t="s">
        <v>46</v>
      </c>
      <c r="AJ384" t="s">
        <v>46</v>
      </c>
      <c r="AK384" t="s">
        <v>46</v>
      </c>
      <c r="AL384" t="s">
        <v>46</v>
      </c>
      <c r="AM384" s="8" t="s">
        <v>53</v>
      </c>
      <c r="AN384" t="s">
        <v>1788</v>
      </c>
      <c r="AP384" t="s">
        <v>53</v>
      </c>
      <c r="AR384" t="s">
        <v>46</v>
      </c>
      <c r="AU384">
        <v>5.1107634981229602</v>
      </c>
      <c r="AV384">
        <v>52.069800703208401</v>
      </c>
    </row>
    <row r="385" spans="1:48" x14ac:dyDescent="0.45">
      <c r="A385">
        <v>2221</v>
      </c>
      <c r="B385" t="s">
        <v>1380</v>
      </c>
      <c r="C385" t="s">
        <v>1380</v>
      </c>
      <c r="D385" t="s">
        <v>1334</v>
      </c>
      <c r="E385" t="s">
        <v>1312</v>
      </c>
      <c r="G385">
        <v>24</v>
      </c>
      <c r="H385">
        <v>6</v>
      </c>
      <c r="I385" s="10">
        <f>((G385*8)*(G385*8))/10000</f>
        <v>3.6863999999999999</v>
      </c>
      <c r="J385" s="10"/>
      <c r="M385" t="s">
        <v>202</v>
      </c>
      <c r="N385" t="s">
        <v>44</v>
      </c>
      <c r="O385" t="s">
        <v>75</v>
      </c>
      <c r="P385" t="s">
        <v>68</v>
      </c>
      <c r="Q385" t="s">
        <v>53</v>
      </c>
      <c r="R385" t="s">
        <v>180</v>
      </c>
      <c r="V385">
        <v>136049.536000002</v>
      </c>
      <c r="W385">
        <v>453536.136</v>
      </c>
      <c r="X385" t="s">
        <v>1381</v>
      </c>
      <c r="Y385" t="s">
        <v>49</v>
      </c>
      <c r="AB385" s="1">
        <v>44775.305783032403</v>
      </c>
      <c r="AC385" t="s">
        <v>50</v>
      </c>
      <c r="AD385" s="1">
        <v>44778.1997792361</v>
      </c>
      <c r="AE385" t="s">
        <v>51</v>
      </c>
      <c r="AF385" t="s">
        <v>73</v>
      </c>
      <c r="AG385" t="s">
        <v>53</v>
      </c>
      <c r="AH385" t="s">
        <v>46</v>
      </c>
      <c r="AI385" t="s">
        <v>46</v>
      </c>
      <c r="AJ385" t="s">
        <v>46</v>
      </c>
      <c r="AK385" t="s">
        <v>46</v>
      </c>
      <c r="AL385" t="s">
        <v>46</v>
      </c>
      <c r="AM385" t="s">
        <v>46</v>
      </c>
      <c r="AP385" t="s">
        <v>53</v>
      </c>
      <c r="AR385" t="s">
        <v>46</v>
      </c>
      <c r="AU385">
        <v>5.1108162753987401</v>
      </c>
      <c r="AV385">
        <v>52.069787335837603</v>
      </c>
    </row>
    <row r="386" spans="1:48" x14ac:dyDescent="0.45">
      <c r="A386">
        <v>2222</v>
      </c>
      <c r="B386" t="s">
        <v>1382</v>
      </c>
      <c r="C386" t="s">
        <v>1382</v>
      </c>
      <c r="D386" t="s">
        <v>1299</v>
      </c>
      <c r="E386" t="s">
        <v>1300</v>
      </c>
      <c r="G386">
        <v>15</v>
      </c>
      <c r="H386">
        <v>4</v>
      </c>
      <c r="I386" s="10">
        <f>((G386*8)*(G386*8))/10000</f>
        <v>1.44</v>
      </c>
      <c r="J386" s="10"/>
      <c r="M386" t="s">
        <v>202</v>
      </c>
      <c r="N386" t="s">
        <v>44</v>
      </c>
      <c r="O386" t="s">
        <v>45</v>
      </c>
      <c r="P386" t="s">
        <v>45</v>
      </c>
      <c r="Q386" t="s">
        <v>53</v>
      </c>
      <c r="R386" t="s">
        <v>180</v>
      </c>
      <c r="S386" t="s">
        <v>290</v>
      </c>
      <c r="V386">
        <v>136049.536000002</v>
      </c>
      <c r="W386">
        <v>453538.74800000002</v>
      </c>
      <c r="X386" t="s">
        <v>1383</v>
      </c>
      <c r="Y386" t="s">
        <v>49</v>
      </c>
      <c r="AB386" s="1">
        <v>44775.305783032403</v>
      </c>
      <c r="AC386" t="s">
        <v>50</v>
      </c>
      <c r="AD386" s="1">
        <v>44778.1997792361</v>
      </c>
      <c r="AE386" t="s">
        <v>51</v>
      </c>
      <c r="AF386" t="s">
        <v>73</v>
      </c>
      <c r="AG386" t="s">
        <v>53</v>
      </c>
      <c r="AH386" t="s">
        <v>46</v>
      </c>
      <c r="AI386" t="s">
        <v>46</v>
      </c>
      <c r="AJ386" t="s">
        <v>46</v>
      </c>
      <c r="AK386" t="s">
        <v>46</v>
      </c>
      <c r="AL386" t="s">
        <v>46</v>
      </c>
      <c r="AM386" t="s">
        <v>46</v>
      </c>
      <c r="AP386" t="s">
        <v>53</v>
      </c>
      <c r="AR386" t="s">
        <v>46</v>
      </c>
      <c r="AU386">
        <v>5.1108161304522799</v>
      </c>
      <c r="AV386">
        <v>52.069810812411099</v>
      </c>
    </row>
    <row r="387" spans="1:48" x14ac:dyDescent="0.45">
      <c r="A387">
        <v>2223</v>
      </c>
      <c r="B387" t="s">
        <v>1384</v>
      </c>
      <c r="C387" t="s">
        <v>1384</v>
      </c>
      <c r="D387" t="s">
        <v>185</v>
      </c>
      <c r="E387" t="s">
        <v>186</v>
      </c>
      <c r="G387">
        <v>32</v>
      </c>
      <c r="H387">
        <v>8</v>
      </c>
      <c r="I387" s="10">
        <f>((G387*8)*(G387*8))/10000</f>
        <v>6.5536000000000003</v>
      </c>
      <c r="J387" s="10"/>
      <c r="M387" t="s">
        <v>211</v>
      </c>
      <c r="N387" t="s">
        <v>44</v>
      </c>
      <c r="O387" t="s">
        <v>75</v>
      </c>
      <c r="P387" t="s">
        <v>75</v>
      </c>
      <c r="Q387" t="s">
        <v>53</v>
      </c>
      <c r="R387" t="s">
        <v>396</v>
      </c>
      <c r="V387">
        <v>136053.67800000301</v>
      </c>
      <c r="W387">
        <v>453538.60700000101</v>
      </c>
      <c r="X387" t="s">
        <v>1385</v>
      </c>
      <c r="Y387" t="s">
        <v>49</v>
      </c>
      <c r="Z387" t="s">
        <v>1386</v>
      </c>
      <c r="AB387" s="1">
        <v>44775.305783032403</v>
      </c>
      <c r="AC387" t="s">
        <v>50</v>
      </c>
      <c r="AD387" s="1">
        <v>44778.204305069397</v>
      </c>
      <c r="AE387" t="s">
        <v>51</v>
      </c>
      <c r="AF387" t="s">
        <v>207</v>
      </c>
      <c r="AG387" t="s">
        <v>53</v>
      </c>
      <c r="AH387" t="s">
        <v>46</v>
      </c>
      <c r="AI387" t="s">
        <v>46</v>
      </c>
      <c r="AJ387" t="s">
        <v>53</v>
      </c>
      <c r="AK387" t="s">
        <v>53</v>
      </c>
      <c r="AL387" t="s">
        <v>46</v>
      </c>
      <c r="AM387" t="s">
        <v>46</v>
      </c>
      <c r="AO387" t="s">
        <v>757</v>
      </c>
      <c r="AP387" t="s">
        <v>46</v>
      </c>
      <c r="AQ387" t="s">
        <v>566</v>
      </c>
      <c r="AR387" t="s">
        <v>46</v>
      </c>
      <c r="AU387">
        <v>5.1108765474977904</v>
      </c>
      <c r="AV387">
        <v>52.069809686740903</v>
      </c>
    </row>
    <row r="388" spans="1:48" x14ac:dyDescent="0.45">
      <c r="A388">
        <v>2224</v>
      </c>
      <c r="B388" t="s">
        <v>1387</v>
      </c>
      <c r="C388" t="s">
        <v>1387</v>
      </c>
      <c r="D388" t="s">
        <v>194</v>
      </c>
      <c r="E388" t="s">
        <v>229</v>
      </c>
      <c r="G388">
        <v>20</v>
      </c>
      <c r="H388">
        <v>8</v>
      </c>
      <c r="I388" s="10">
        <f>((G388*8)*(G388*8))/10000</f>
        <v>2.56</v>
      </c>
      <c r="J388" s="10"/>
      <c r="M388" t="s">
        <v>202</v>
      </c>
      <c r="N388" t="s">
        <v>44</v>
      </c>
      <c r="O388" t="s">
        <v>75</v>
      </c>
      <c r="P388" t="s">
        <v>75</v>
      </c>
      <c r="Q388" t="s">
        <v>53</v>
      </c>
      <c r="R388" t="s">
        <v>180</v>
      </c>
      <c r="S388" t="s">
        <v>181</v>
      </c>
      <c r="V388">
        <v>136055.87400000199</v>
      </c>
      <c r="W388">
        <v>453539.330000002</v>
      </c>
      <c r="X388" t="s">
        <v>1388</v>
      </c>
      <c r="Y388" t="s">
        <v>49</v>
      </c>
      <c r="AB388" s="1">
        <v>44775.305783032403</v>
      </c>
      <c r="AC388" t="s">
        <v>50</v>
      </c>
      <c r="AD388" s="1">
        <v>44778.204305069397</v>
      </c>
      <c r="AE388" t="s">
        <v>51</v>
      </c>
      <c r="AF388" t="s">
        <v>207</v>
      </c>
      <c r="AG388" t="s">
        <v>53</v>
      </c>
      <c r="AH388" t="s">
        <v>46</v>
      </c>
      <c r="AI388" t="s">
        <v>46</v>
      </c>
      <c r="AJ388" t="s">
        <v>53</v>
      </c>
      <c r="AK388" t="s">
        <v>53</v>
      </c>
      <c r="AL388" t="s">
        <v>46</v>
      </c>
      <c r="AM388" t="s">
        <v>46</v>
      </c>
      <c r="AO388" t="s">
        <v>757</v>
      </c>
      <c r="AP388" t="s">
        <v>46</v>
      </c>
      <c r="AQ388" t="s">
        <v>528</v>
      </c>
      <c r="AR388" t="s">
        <v>46</v>
      </c>
      <c r="AU388">
        <v>5.1109085350700303</v>
      </c>
      <c r="AV388">
        <v>52.069816260120497</v>
      </c>
    </row>
    <row r="389" spans="1:48" x14ac:dyDescent="0.45">
      <c r="A389">
        <v>2225</v>
      </c>
      <c r="B389" t="s">
        <v>1389</v>
      </c>
      <c r="C389" t="s">
        <v>1389</v>
      </c>
      <c r="D389" t="s">
        <v>194</v>
      </c>
      <c r="E389" t="s">
        <v>229</v>
      </c>
      <c r="G389">
        <v>29</v>
      </c>
      <c r="H389">
        <v>8</v>
      </c>
      <c r="I389" s="10">
        <f>((G389*8)*(G389*8))/10000</f>
        <v>5.3823999999999996</v>
      </c>
      <c r="J389" s="10"/>
      <c r="M389" t="s">
        <v>202</v>
      </c>
      <c r="N389" t="s">
        <v>44</v>
      </c>
      <c r="O389" t="s">
        <v>75</v>
      </c>
      <c r="P389" t="s">
        <v>75</v>
      </c>
      <c r="Q389" t="s">
        <v>53</v>
      </c>
      <c r="R389" t="s">
        <v>180</v>
      </c>
      <c r="S389" t="s">
        <v>181</v>
      </c>
      <c r="V389">
        <v>136056.51300000001</v>
      </c>
      <c r="W389">
        <v>453536.551000003</v>
      </c>
      <c r="X389" t="s">
        <v>1390</v>
      </c>
      <c r="Y389" t="s">
        <v>49</v>
      </c>
      <c r="AB389" s="1">
        <v>44775.305783032403</v>
      </c>
      <c r="AC389" t="s">
        <v>50</v>
      </c>
      <c r="AD389" s="1">
        <v>44778.204481215304</v>
      </c>
      <c r="AE389" t="s">
        <v>51</v>
      </c>
      <c r="AF389" t="s">
        <v>207</v>
      </c>
      <c r="AG389" t="s">
        <v>53</v>
      </c>
      <c r="AH389" t="s">
        <v>46</v>
      </c>
      <c r="AI389" t="s">
        <v>46</v>
      </c>
      <c r="AJ389" t="s">
        <v>46</v>
      </c>
      <c r="AK389" t="s">
        <v>53</v>
      </c>
      <c r="AL389" t="s">
        <v>46</v>
      </c>
      <c r="AM389" t="s">
        <v>46</v>
      </c>
      <c r="AP389" t="s">
        <v>46</v>
      </c>
      <c r="AQ389" t="s">
        <v>528</v>
      </c>
      <c r="AR389" t="s">
        <v>46</v>
      </c>
      <c r="AU389">
        <v>5.1109180087581301</v>
      </c>
      <c r="AV389">
        <v>52.0697913044012</v>
      </c>
    </row>
    <row r="390" spans="1:48" x14ac:dyDescent="0.45">
      <c r="A390">
        <v>2226</v>
      </c>
      <c r="B390" t="s">
        <v>1391</v>
      </c>
      <c r="C390" t="s">
        <v>1391</v>
      </c>
      <c r="D390" t="s">
        <v>1392</v>
      </c>
      <c r="E390" t="s">
        <v>1393</v>
      </c>
      <c r="G390">
        <v>21</v>
      </c>
      <c r="H390">
        <v>8</v>
      </c>
      <c r="I390" s="10">
        <f>((G390*8)*(G390*8))/10000</f>
        <v>2.8224</v>
      </c>
      <c r="J390" s="10"/>
      <c r="M390" t="s">
        <v>202</v>
      </c>
      <c r="N390" t="s">
        <v>44</v>
      </c>
      <c r="O390" t="s">
        <v>45</v>
      </c>
      <c r="P390" t="s">
        <v>45</v>
      </c>
      <c r="Q390" t="s">
        <v>53</v>
      </c>
      <c r="R390" t="s">
        <v>180</v>
      </c>
      <c r="V390">
        <v>136041.244000003</v>
      </c>
      <c r="W390">
        <v>453581.047000002</v>
      </c>
      <c r="X390" t="s">
        <v>1394</v>
      </c>
      <c r="Y390" t="s">
        <v>49</v>
      </c>
      <c r="AB390" s="1">
        <v>44775.305783032403</v>
      </c>
      <c r="AC390" t="s">
        <v>50</v>
      </c>
      <c r="AD390" s="1">
        <v>44778.623130868102</v>
      </c>
      <c r="AE390" t="s">
        <v>51</v>
      </c>
      <c r="AF390" t="s">
        <v>73</v>
      </c>
      <c r="AG390" t="s">
        <v>53</v>
      </c>
      <c r="AH390" t="s">
        <v>46</v>
      </c>
      <c r="AI390" t="s">
        <v>46</v>
      </c>
      <c r="AJ390" t="s">
        <v>46</v>
      </c>
      <c r="AK390" t="s">
        <v>46</v>
      </c>
      <c r="AL390" t="s">
        <v>46</v>
      </c>
      <c r="AM390" t="s">
        <v>46</v>
      </c>
      <c r="AP390" t="s">
        <v>53</v>
      </c>
      <c r="AR390" t="s">
        <v>46</v>
      </c>
      <c r="AU390">
        <v>5.1106928470016104</v>
      </c>
      <c r="AV390">
        <v>52.070190710837799</v>
      </c>
    </row>
    <row r="391" spans="1:48" x14ac:dyDescent="0.45">
      <c r="A391">
        <v>2227</v>
      </c>
      <c r="B391" t="s">
        <v>1395</v>
      </c>
      <c r="C391" t="s">
        <v>1395</v>
      </c>
      <c r="D391" t="s">
        <v>1392</v>
      </c>
      <c r="E391" t="s">
        <v>1393</v>
      </c>
      <c r="G391">
        <v>26</v>
      </c>
      <c r="H391">
        <v>8</v>
      </c>
      <c r="I391" s="10">
        <f>((G391*8)*(G391*8))/10000</f>
        <v>4.3263999999999996</v>
      </c>
      <c r="J391" s="10"/>
      <c r="M391" t="s">
        <v>202</v>
      </c>
      <c r="N391" t="s">
        <v>44</v>
      </c>
      <c r="O391" t="s">
        <v>75</v>
      </c>
      <c r="P391" t="s">
        <v>75</v>
      </c>
      <c r="Q391" t="s">
        <v>53</v>
      </c>
      <c r="R391" t="s">
        <v>180</v>
      </c>
      <c r="V391">
        <v>136047.44099999999</v>
      </c>
      <c r="W391">
        <v>453581.93600000098</v>
      </c>
      <c r="X391" t="s">
        <v>1396</v>
      </c>
      <c r="Y391" t="s">
        <v>49</v>
      </c>
      <c r="AB391" s="1">
        <v>44775.305783032403</v>
      </c>
      <c r="AC391" t="s">
        <v>50</v>
      </c>
      <c r="AD391" s="1">
        <v>44778.625272037003</v>
      </c>
      <c r="AE391" t="s">
        <v>51</v>
      </c>
      <c r="AF391" t="s">
        <v>73</v>
      </c>
      <c r="AG391" t="s">
        <v>53</v>
      </c>
      <c r="AH391" t="s">
        <v>46</v>
      </c>
      <c r="AI391" t="s">
        <v>46</v>
      </c>
      <c r="AJ391" t="s">
        <v>46</v>
      </c>
      <c r="AK391" t="s">
        <v>46</v>
      </c>
      <c r="AL391" t="s">
        <v>46</v>
      </c>
      <c r="AM391" t="s">
        <v>46</v>
      </c>
      <c r="AP391" t="s">
        <v>46</v>
      </c>
      <c r="AQ391" t="s">
        <v>1397</v>
      </c>
      <c r="AR391" t="s">
        <v>46</v>
      </c>
      <c r="AU391">
        <v>5.1107831789104399</v>
      </c>
      <c r="AV391">
        <v>52.070198913127797</v>
      </c>
    </row>
    <row r="392" spans="1:48" x14ac:dyDescent="0.45">
      <c r="A392">
        <v>2228</v>
      </c>
      <c r="B392" t="s">
        <v>1398</v>
      </c>
      <c r="C392" t="s">
        <v>1398</v>
      </c>
      <c r="D392" t="s">
        <v>1392</v>
      </c>
      <c r="E392" t="s">
        <v>1393</v>
      </c>
      <c r="G392">
        <v>23</v>
      </c>
      <c r="H392">
        <v>8</v>
      </c>
      <c r="I392" s="10">
        <f>((G392*8)*(G392*8))/10000</f>
        <v>3.3856000000000002</v>
      </c>
      <c r="J392" s="10"/>
      <c r="M392" t="s">
        <v>202</v>
      </c>
      <c r="N392" t="s">
        <v>44</v>
      </c>
      <c r="O392" t="s">
        <v>75</v>
      </c>
      <c r="P392" t="s">
        <v>75</v>
      </c>
      <c r="Q392" t="s">
        <v>53</v>
      </c>
      <c r="R392" t="s">
        <v>180</v>
      </c>
      <c r="V392">
        <v>136049.025000002</v>
      </c>
      <c r="W392">
        <v>453573.09900000301</v>
      </c>
      <c r="X392" t="s">
        <v>1399</v>
      </c>
      <c r="Y392" t="s">
        <v>49</v>
      </c>
      <c r="AB392" s="1">
        <v>44775.305783032403</v>
      </c>
      <c r="AC392" t="s">
        <v>50</v>
      </c>
      <c r="AD392" s="1">
        <v>44778.624964618102</v>
      </c>
      <c r="AE392" t="s">
        <v>51</v>
      </c>
      <c r="AF392" t="s">
        <v>73</v>
      </c>
      <c r="AG392" t="s">
        <v>53</v>
      </c>
      <c r="AH392" t="s">
        <v>46</v>
      </c>
      <c r="AI392" t="s">
        <v>46</v>
      </c>
      <c r="AJ392" t="s">
        <v>46</v>
      </c>
      <c r="AK392" t="s">
        <v>46</v>
      </c>
      <c r="AL392" t="s">
        <v>46</v>
      </c>
      <c r="AM392" t="s">
        <v>46</v>
      </c>
      <c r="AP392" t="s">
        <v>46</v>
      </c>
      <c r="AQ392" t="s">
        <v>1341</v>
      </c>
      <c r="AR392" t="s">
        <v>46</v>
      </c>
      <c r="AU392">
        <v>5.1108067714540004</v>
      </c>
      <c r="AV392">
        <v>52.070119540629797</v>
      </c>
    </row>
    <row r="393" spans="1:48" x14ac:dyDescent="0.45">
      <c r="A393">
        <v>2229</v>
      </c>
      <c r="B393" t="s">
        <v>1400</v>
      </c>
      <c r="C393" t="s">
        <v>1400</v>
      </c>
      <c r="D393" t="s">
        <v>1392</v>
      </c>
      <c r="E393" t="s">
        <v>1393</v>
      </c>
      <c r="G393">
        <v>24</v>
      </c>
      <c r="H393">
        <v>8</v>
      </c>
      <c r="I393" s="10">
        <f>((G393*8)*(G393*8))/10000</f>
        <v>3.6863999999999999</v>
      </c>
      <c r="J393" s="10"/>
      <c r="M393" t="s">
        <v>202</v>
      </c>
      <c r="N393" t="s">
        <v>44</v>
      </c>
      <c r="O393" t="s">
        <v>75</v>
      </c>
      <c r="P393" t="s">
        <v>75</v>
      </c>
      <c r="Q393" t="s">
        <v>53</v>
      </c>
      <c r="R393" t="s">
        <v>180</v>
      </c>
      <c r="V393">
        <v>136042.30000000101</v>
      </c>
      <c r="W393">
        <v>453572.23700000002</v>
      </c>
      <c r="X393" t="s">
        <v>1401</v>
      </c>
      <c r="Y393" t="s">
        <v>49</v>
      </c>
      <c r="AB393" s="1">
        <v>44775.305783032403</v>
      </c>
      <c r="AC393" t="s">
        <v>50</v>
      </c>
      <c r="AD393" s="1">
        <v>44778.624964618102</v>
      </c>
      <c r="AE393" t="s">
        <v>51</v>
      </c>
      <c r="AF393" t="s">
        <v>73</v>
      </c>
      <c r="AG393" t="s">
        <v>53</v>
      </c>
      <c r="AH393" t="s">
        <v>46</v>
      </c>
      <c r="AI393" t="s">
        <v>46</v>
      </c>
      <c r="AJ393" t="s">
        <v>46</v>
      </c>
      <c r="AK393" t="s">
        <v>46</v>
      </c>
      <c r="AL393" t="s">
        <v>46</v>
      </c>
      <c r="AM393" t="s">
        <v>46</v>
      </c>
      <c r="AP393" t="s">
        <v>46</v>
      </c>
      <c r="AQ393" t="s">
        <v>1341</v>
      </c>
      <c r="AR393" t="s">
        <v>46</v>
      </c>
      <c r="AU393">
        <v>5.1107087375060303</v>
      </c>
      <c r="AV393">
        <v>52.0701115629697</v>
      </c>
    </row>
    <row r="394" spans="1:48" x14ac:dyDescent="0.45">
      <c r="A394">
        <v>2230</v>
      </c>
      <c r="B394" t="s">
        <v>1402</v>
      </c>
      <c r="C394" t="s">
        <v>1402</v>
      </c>
      <c r="D394" t="s">
        <v>1173</v>
      </c>
      <c r="E394" t="s">
        <v>1403</v>
      </c>
      <c r="F394">
        <v>1</v>
      </c>
      <c r="G394">
        <v>7</v>
      </c>
      <c r="H394">
        <v>2</v>
      </c>
      <c r="I394" s="10">
        <f>((G394*8)*(G394*8))/10000</f>
        <v>0.31359999999999999</v>
      </c>
      <c r="J394" s="10" t="s">
        <v>1744</v>
      </c>
      <c r="K394" s="10">
        <f>((25*0.4)+I394)+(0.05*G394)</f>
        <v>10.663599999999999</v>
      </c>
      <c r="L394" s="10">
        <f>K394-I394</f>
        <v>10.35</v>
      </c>
      <c r="M394" t="s">
        <v>43</v>
      </c>
      <c r="N394" t="s">
        <v>44</v>
      </c>
      <c r="O394" t="s">
        <v>45</v>
      </c>
      <c r="P394" t="s">
        <v>45</v>
      </c>
      <c r="Q394" t="s">
        <v>46</v>
      </c>
      <c r="V394">
        <v>136018.198000003</v>
      </c>
      <c r="W394">
        <v>453594.39899999998</v>
      </c>
      <c r="X394" t="s">
        <v>1404</v>
      </c>
      <c r="Y394" t="s">
        <v>49</v>
      </c>
      <c r="AA394" t="s">
        <v>46</v>
      </c>
      <c r="AB394" s="1">
        <v>44775.305783032403</v>
      </c>
      <c r="AC394" t="s">
        <v>50</v>
      </c>
      <c r="AD394" s="1">
        <v>44778.219765763897</v>
      </c>
      <c r="AE394" t="s">
        <v>51</v>
      </c>
      <c r="AF394" t="s">
        <v>73</v>
      </c>
      <c r="AG394" t="s">
        <v>46</v>
      </c>
      <c r="AH394" t="s">
        <v>46</v>
      </c>
      <c r="AI394" t="s">
        <v>46</v>
      </c>
      <c r="AJ394" t="s">
        <v>46</v>
      </c>
      <c r="AK394" t="s">
        <v>46</v>
      </c>
      <c r="AL394" t="s">
        <v>46</v>
      </c>
      <c r="AM394" t="s">
        <v>46</v>
      </c>
      <c r="AP394" t="s">
        <v>53</v>
      </c>
      <c r="AR394" t="s">
        <v>46</v>
      </c>
      <c r="AU394">
        <v>5.1103559863471002</v>
      </c>
      <c r="AV394">
        <v>52.070309929214901</v>
      </c>
    </row>
    <row r="395" spans="1:48" x14ac:dyDescent="0.45">
      <c r="A395">
        <v>2231</v>
      </c>
      <c r="B395" t="s">
        <v>1405</v>
      </c>
      <c r="C395" t="s">
        <v>1405</v>
      </c>
      <c r="D395" t="s">
        <v>1406</v>
      </c>
      <c r="E395" t="s">
        <v>1407</v>
      </c>
      <c r="F395">
        <v>1</v>
      </c>
      <c r="G395">
        <v>30</v>
      </c>
      <c r="H395">
        <v>18</v>
      </c>
      <c r="I395" s="10">
        <f>((G395*8)*(G395*8))/10000</f>
        <v>5.76</v>
      </c>
      <c r="J395" s="10" t="s">
        <v>1744</v>
      </c>
      <c r="K395" s="10">
        <f>((25*0.4)+I395)+(0.3*G395)</f>
        <v>24.759999999999998</v>
      </c>
      <c r="L395" s="10">
        <f>K395-I395</f>
        <v>19</v>
      </c>
      <c r="M395" t="s">
        <v>190</v>
      </c>
      <c r="N395" t="s">
        <v>44</v>
      </c>
      <c r="O395" t="s">
        <v>45</v>
      </c>
      <c r="P395" t="s">
        <v>45</v>
      </c>
      <c r="Q395" s="6" t="s">
        <v>53</v>
      </c>
      <c r="R395" t="s">
        <v>1408</v>
      </c>
      <c r="S395" t="s">
        <v>1350</v>
      </c>
      <c r="V395">
        <v>136001.62299999999</v>
      </c>
      <c r="W395">
        <v>453601.76900000102</v>
      </c>
      <c r="X395" t="s">
        <v>1409</v>
      </c>
      <c r="Y395" t="s">
        <v>49</v>
      </c>
      <c r="Z395" t="s">
        <v>1410</v>
      </c>
      <c r="AA395" t="s">
        <v>46</v>
      </c>
      <c r="AB395" s="1">
        <v>44775.305783032403</v>
      </c>
      <c r="AC395" t="s">
        <v>50</v>
      </c>
      <c r="AD395" s="1">
        <v>44778.218230277802</v>
      </c>
      <c r="AE395" t="s">
        <v>51</v>
      </c>
      <c r="AF395" t="s">
        <v>235</v>
      </c>
      <c r="AG395" t="s">
        <v>46</v>
      </c>
      <c r="AH395" t="s">
        <v>46</v>
      </c>
      <c r="AI395" t="s">
        <v>46</v>
      </c>
      <c r="AJ395" t="s">
        <v>46</v>
      </c>
      <c r="AK395" t="s">
        <v>46</v>
      </c>
      <c r="AL395" t="s">
        <v>46</v>
      </c>
      <c r="AM395" t="s">
        <v>53</v>
      </c>
      <c r="AN395" t="s">
        <v>1787</v>
      </c>
      <c r="AO395" t="s">
        <v>1411</v>
      </c>
      <c r="AP395" t="s">
        <v>53</v>
      </c>
      <c r="AR395" t="s">
        <v>46</v>
      </c>
      <c r="AU395">
        <v>5.1101138346533599</v>
      </c>
      <c r="AV395">
        <v>52.0703756025041</v>
      </c>
    </row>
    <row r="396" spans="1:48" x14ac:dyDescent="0.45">
      <c r="A396">
        <v>2232</v>
      </c>
      <c r="B396" t="s">
        <v>1412</v>
      </c>
      <c r="C396" t="s">
        <v>1412</v>
      </c>
      <c r="D396" t="s">
        <v>1311</v>
      </c>
      <c r="E396" t="s">
        <v>1312</v>
      </c>
      <c r="G396">
        <v>13</v>
      </c>
      <c r="H396">
        <v>4</v>
      </c>
      <c r="I396" s="10">
        <f>((G396*8)*(G396*8))/10000</f>
        <v>1.0815999999999999</v>
      </c>
      <c r="J396" s="10"/>
      <c r="M396" t="s">
        <v>190</v>
      </c>
      <c r="N396" t="s">
        <v>44</v>
      </c>
      <c r="O396" t="s">
        <v>75</v>
      </c>
      <c r="P396" t="s">
        <v>68</v>
      </c>
      <c r="Q396" t="s">
        <v>53</v>
      </c>
      <c r="R396" t="s">
        <v>119</v>
      </c>
      <c r="V396">
        <v>135991.501000002</v>
      </c>
      <c r="W396">
        <v>453614.38000000297</v>
      </c>
      <c r="X396" t="s">
        <v>1413</v>
      </c>
      <c r="Y396" t="s">
        <v>49</v>
      </c>
      <c r="AA396" t="s">
        <v>46</v>
      </c>
      <c r="AB396" s="1">
        <v>44775.305783032403</v>
      </c>
      <c r="AC396" t="s">
        <v>50</v>
      </c>
      <c r="AD396" s="1">
        <v>44778.220784594901</v>
      </c>
      <c r="AE396" t="s">
        <v>51</v>
      </c>
      <c r="AF396" t="s">
        <v>73</v>
      </c>
      <c r="AG396" t="s">
        <v>53</v>
      </c>
      <c r="AH396" t="s">
        <v>46</v>
      </c>
      <c r="AI396" t="s">
        <v>46</v>
      </c>
      <c r="AJ396" t="s">
        <v>46</v>
      </c>
      <c r="AK396" t="s">
        <v>46</v>
      </c>
      <c r="AL396" t="s">
        <v>46</v>
      </c>
      <c r="AM396" t="s">
        <v>46</v>
      </c>
      <c r="AP396" t="s">
        <v>53</v>
      </c>
      <c r="AR396" t="s">
        <v>46</v>
      </c>
      <c r="AU396">
        <v>5.1099655059594102</v>
      </c>
      <c r="AV396">
        <v>52.070488602627698</v>
      </c>
    </row>
    <row r="397" spans="1:48" x14ac:dyDescent="0.45">
      <c r="A397">
        <v>2233</v>
      </c>
      <c r="B397" t="s">
        <v>1414</v>
      </c>
      <c r="C397" t="s">
        <v>1414</v>
      </c>
      <c r="D397" t="s">
        <v>672</v>
      </c>
      <c r="E397" t="s">
        <v>673</v>
      </c>
      <c r="G397">
        <v>15</v>
      </c>
      <c r="H397">
        <v>2</v>
      </c>
      <c r="I397" s="10">
        <f>((G397*8)*(G397*8))/10000</f>
        <v>1.44</v>
      </c>
      <c r="J397" s="10"/>
      <c r="M397" t="s">
        <v>223</v>
      </c>
      <c r="N397" t="s">
        <v>44</v>
      </c>
      <c r="O397" t="s">
        <v>45</v>
      </c>
      <c r="P397" t="s">
        <v>75</v>
      </c>
      <c r="Q397" t="s">
        <v>53</v>
      </c>
      <c r="R397" t="s">
        <v>119</v>
      </c>
      <c r="V397">
        <v>135982.119000003</v>
      </c>
      <c r="W397">
        <v>453636.30900000001</v>
      </c>
      <c r="X397" t="s">
        <v>1415</v>
      </c>
      <c r="Y397" t="s">
        <v>49</v>
      </c>
      <c r="AA397" t="s">
        <v>46</v>
      </c>
      <c r="AB397" s="1">
        <v>44775.305783032403</v>
      </c>
      <c r="AC397" t="s">
        <v>50</v>
      </c>
      <c r="AD397" s="1">
        <v>44777.398518125003</v>
      </c>
      <c r="AE397" t="s">
        <v>51</v>
      </c>
      <c r="AF397" t="s">
        <v>235</v>
      </c>
      <c r="AG397" t="s">
        <v>53</v>
      </c>
      <c r="AH397" t="s">
        <v>46</v>
      </c>
      <c r="AI397" t="s">
        <v>46</v>
      </c>
      <c r="AJ397" t="s">
        <v>46</v>
      </c>
      <c r="AK397" t="s">
        <v>46</v>
      </c>
      <c r="AL397" t="s">
        <v>46</v>
      </c>
      <c r="AM397" t="s">
        <v>46</v>
      </c>
      <c r="AP397" t="s">
        <v>53</v>
      </c>
      <c r="AR397" t="s">
        <v>46</v>
      </c>
      <c r="AU397">
        <v>5.1098274503335199</v>
      </c>
      <c r="AV397">
        <v>52.070685377832703</v>
      </c>
    </row>
    <row r="398" spans="1:48" x14ac:dyDescent="0.45">
      <c r="A398">
        <v>2234</v>
      </c>
      <c r="B398" t="s">
        <v>1416</v>
      </c>
      <c r="C398" t="s">
        <v>1416</v>
      </c>
      <c r="D398" t="s">
        <v>672</v>
      </c>
      <c r="E398" t="s">
        <v>673</v>
      </c>
      <c r="G398">
        <v>15</v>
      </c>
      <c r="H398">
        <v>2</v>
      </c>
      <c r="I398" s="10">
        <f>((G398*8)*(G398*8))/10000</f>
        <v>1.44</v>
      </c>
      <c r="J398" s="10"/>
      <c r="M398" t="s">
        <v>223</v>
      </c>
      <c r="N398" t="s">
        <v>44</v>
      </c>
      <c r="O398" t="s">
        <v>45</v>
      </c>
      <c r="P398" t="s">
        <v>75</v>
      </c>
      <c r="Q398" t="s">
        <v>53</v>
      </c>
      <c r="R398" t="s">
        <v>119</v>
      </c>
      <c r="V398">
        <v>135980.20100000099</v>
      </c>
      <c r="W398">
        <v>453637.17099999997</v>
      </c>
      <c r="X398" t="s">
        <v>1417</v>
      </c>
      <c r="Y398" t="s">
        <v>49</v>
      </c>
      <c r="AA398" t="s">
        <v>46</v>
      </c>
      <c r="AB398" s="1">
        <v>44775.305783032403</v>
      </c>
      <c r="AC398" t="s">
        <v>50</v>
      </c>
      <c r="AD398" s="1">
        <v>44777.398518125003</v>
      </c>
      <c r="AE398" t="s">
        <v>51</v>
      </c>
      <c r="AF398" t="s">
        <v>235</v>
      </c>
      <c r="AG398" t="s">
        <v>53</v>
      </c>
      <c r="AH398" t="s">
        <v>46</v>
      </c>
      <c r="AI398" t="s">
        <v>46</v>
      </c>
      <c r="AJ398" t="s">
        <v>46</v>
      </c>
      <c r="AK398" t="s">
        <v>46</v>
      </c>
      <c r="AL398" t="s">
        <v>46</v>
      </c>
      <c r="AM398" t="s">
        <v>46</v>
      </c>
      <c r="AP398" t="s">
        <v>53</v>
      </c>
      <c r="AR398" t="s">
        <v>46</v>
      </c>
      <c r="AU398">
        <v>5.1097994286022796</v>
      </c>
      <c r="AV398">
        <v>52.0706930596292</v>
      </c>
    </row>
    <row r="399" spans="1:48" x14ac:dyDescent="0.45">
      <c r="A399">
        <v>2235</v>
      </c>
      <c r="B399" t="s">
        <v>1418</v>
      </c>
      <c r="C399" t="s">
        <v>1418</v>
      </c>
      <c r="D399" t="s">
        <v>185</v>
      </c>
      <c r="E399" t="s">
        <v>186</v>
      </c>
      <c r="G399">
        <v>26</v>
      </c>
      <c r="H399">
        <v>8</v>
      </c>
      <c r="I399" s="10">
        <f>((G399*8)*(G399*8))/10000</f>
        <v>4.3263999999999996</v>
      </c>
      <c r="J399" s="10"/>
      <c r="M399" t="s">
        <v>202</v>
      </c>
      <c r="N399" t="s">
        <v>44</v>
      </c>
      <c r="O399" t="s">
        <v>75</v>
      </c>
      <c r="P399" t="s">
        <v>75</v>
      </c>
      <c r="Q399" t="s">
        <v>53</v>
      </c>
      <c r="R399" t="s">
        <v>193</v>
      </c>
      <c r="U399" t="s">
        <v>1419</v>
      </c>
      <c r="V399">
        <v>135969.53000000099</v>
      </c>
      <c r="W399">
        <v>453629.50100000203</v>
      </c>
      <c r="X399" t="s">
        <v>1420</v>
      </c>
      <c r="Y399" t="s">
        <v>49</v>
      </c>
      <c r="Z399" t="s">
        <v>1421</v>
      </c>
      <c r="AA399" t="s">
        <v>46</v>
      </c>
      <c r="AB399" s="1">
        <v>44775.305783032403</v>
      </c>
      <c r="AC399" t="s">
        <v>50</v>
      </c>
      <c r="AD399" s="1">
        <v>44778.223955914298</v>
      </c>
      <c r="AE399" t="s">
        <v>51</v>
      </c>
      <c r="AF399" t="s">
        <v>207</v>
      </c>
      <c r="AG399" t="s">
        <v>46</v>
      </c>
      <c r="AH399" t="s">
        <v>46</v>
      </c>
      <c r="AI399" t="s">
        <v>46</v>
      </c>
      <c r="AJ399" t="s">
        <v>46</v>
      </c>
      <c r="AK399" t="s">
        <v>53</v>
      </c>
      <c r="AL399" t="s">
        <v>46</v>
      </c>
      <c r="AM399" t="s">
        <v>46</v>
      </c>
      <c r="AP399" t="s">
        <v>53</v>
      </c>
      <c r="AR399" t="s">
        <v>46</v>
      </c>
      <c r="AU399">
        <v>5.1096442212146203</v>
      </c>
      <c r="AV399">
        <v>52.070623755549398</v>
      </c>
    </row>
    <row r="400" spans="1:48" x14ac:dyDescent="0.45">
      <c r="A400">
        <v>2236</v>
      </c>
      <c r="B400" t="s">
        <v>1422</v>
      </c>
      <c r="C400" t="s">
        <v>1422</v>
      </c>
      <c r="D400" t="s">
        <v>1423</v>
      </c>
      <c r="E400" t="s">
        <v>1424</v>
      </c>
      <c r="G400">
        <v>75</v>
      </c>
      <c r="H400">
        <v>8</v>
      </c>
      <c r="I400" s="10">
        <f>((G400*8)*(G400*8))/10000</f>
        <v>36</v>
      </c>
      <c r="J400" s="10"/>
      <c r="M400" t="s">
        <v>230</v>
      </c>
      <c r="N400" t="s">
        <v>44</v>
      </c>
      <c r="O400" t="s">
        <v>75</v>
      </c>
      <c r="P400" t="s">
        <v>75</v>
      </c>
      <c r="Q400" t="s">
        <v>53</v>
      </c>
      <c r="R400" t="s">
        <v>119</v>
      </c>
      <c r="V400">
        <v>135970.475000001</v>
      </c>
      <c r="W400">
        <v>453623.35900000099</v>
      </c>
      <c r="X400" t="s">
        <v>1425</v>
      </c>
      <c r="Y400" t="s">
        <v>49</v>
      </c>
      <c r="Z400" t="s">
        <v>1426</v>
      </c>
      <c r="AA400" t="s">
        <v>46</v>
      </c>
      <c r="AB400" s="1">
        <v>44775.305783032403</v>
      </c>
      <c r="AC400" t="s">
        <v>50</v>
      </c>
      <c r="AD400" s="1">
        <v>44778.222789664404</v>
      </c>
      <c r="AE400" t="s">
        <v>51</v>
      </c>
      <c r="AF400" t="s">
        <v>235</v>
      </c>
      <c r="AG400" t="s">
        <v>53</v>
      </c>
      <c r="AH400" t="s">
        <v>46</v>
      </c>
      <c r="AI400" t="s">
        <v>46</v>
      </c>
      <c r="AJ400" t="s">
        <v>53</v>
      </c>
      <c r="AK400" t="s">
        <v>53</v>
      </c>
      <c r="AL400" t="s">
        <v>46</v>
      </c>
      <c r="AM400" t="s">
        <v>53</v>
      </c>
      <c r="AO400" t="s">
        <v>757</v>
      </c>
      <c r="AP400" t="s">
        <v>53</v>
      </c>
      <c r="AR400" t="s">
        <v>46</v>
      </c>
      <c r="AU400">
        <v>5.1096583461393603</v>
      </c>
      <c r="AV400">
        <v>52.070568583912603</v>
      </c>
    </row>
    <row r="401" spans="1:48" x14ac:dyDescent="0.45">
      <c r="A401">
        <v>2237</v>
      </c>
      <c r="B401" t="s">
        <v>1427</v>
      </c>
      <c r="C401" t="s">
        <v>1427</v>
      </c>
      <c r="D401" t="s">
        <v>217</v>
      </c>
      <c r="E401" t="s">
        <v>218</v>
      </c>
      <c r="G401">
        <v>15</v>
      </c>
      <c r="H401">
        <v>4</v>
      </c>
      <c r="I401" s="10">
        <f>((G401*8)*(G401*8))/10000</f>
        <v>1.44</v>
      </c>
      <c r="J401" s="10"/>
      <c r="M401" t="s">
        <v>202</v>
      </c>
      <c r="N401" t="s">
        <v>44</v>
      </c>
      <c r="O401" t="s">
        <v>75</v>
      </c>
      <c r="P401" t="s">
        <v>75</v>
      </c>
      <c r="Q401" t="s">
        <v>53</v>
      </c>
      <c r="R401" t="s">
        <v>119</v>
      </c>
      <c r="V401">
        <v>135971.57800000199</v>
      </c>
      <c r="W401">
        <v>453624.033</v>
      </c>
      <c r="X401" t="s">
        <v>1428</v>
      </c>
      <c r="Y401" t="s">
        <v>49</v>
      </c>
      <c r="AA401" t="s">
        <v>46</v>
      </c>
      <c r="AB401" s="1">
        <v>44775.305783032403</v>
      </c>
      <c r="AC401" t="s">
        <v>50</v>
      </c>
      <c r="AD401" s="1">
        <v>44778.223255740697</v>
      </c>
      <c r="AE401" t="s">
        <v>51</v>
      </c>
      <c r="AF401" t="s">
        <v>207</v>
      </c>
      <c r="AG401" t="s">
        <v>53</v>
      </c>
      <c r="AH401" t="s">
        <v>46</v>
      </c>
      <c r="AI401" t="s">
        <v>46</v>
      </c>
      <c r="AJ401" t="s">
        <v>53</v>
      </c>
      <c r="AK401" t="s">
        <v>46</v>
      </c>
      <c r="AL401" t="s">
        <v>46</v>
      </c>
      <c r="AM401" t="s">
        <v>53</v>
      </c>
      <c r="AO401" t="s">
        <v>757</v>
      </c>
      <c r="AP401" t="s">
        <v>53</v>
      </c>
      <c r="AR401" t="s">
        <v>46</v>
      </c>
      <c r="AU401">
        <v>5.1096743956162003</v>
      </c>
      <c r="AV401">
        <v>52.0705746796799</v>
      </c>
    </row>
    <row r="402" spans="1:48" x14ac:dyDescent="0.45">
      <c r="A402">
        <v>2238</v>
      </c>
      <c r="B402" t="s">
        <v>1429</v>
      </c>
      <c r="C402" t="s">
        <v>1429</v>
      </c>
      <c r="D402" t="s">
        <v>104</v>
      </c>
      <c r="E402" t="s">
        <v>105</v>
      </c>
      <c r="F402">
        <v>2</v>
      </c>
      <c r="G402">
        <v>29</v>
      </c>
      <c r="H402">
        <v>9</v>
      </c>
      <c r="I402" s="10">
        <f>((G402*8)*(G402*8))/10000</f>
        <v>5.3823999999999996</v>
      </c>
      <c r="J402" s="10" t="s">
        <v>1744</v>
      </c>
      <c r="K402" s="10">
        <f>((25*0.22)+I402)+(0.2*G402)</f>
        <v>16.682400000000001</v>
      </c>
      <c r="L402" s="10">
        <f>K402-I402</f>
        <v>11.3</v>
      </c>
      <c r="M402" t="s">
        <v>1308</v>
      </c>
      <c r="N402" t="s">
        <v>44</v>
      </c>
      <c r="O402" t="s">
        <v>45</v>
      </c>
      <c r="P402" t="s">
        <v>45</v>
      </c>
      <c r="Q402" s="8" t="s">
        <v>53</v>
      </c>
      <c r="R402" t="s">
        <v>1430</v>
      </c>
      <c r="S402" t="s">
        <v>1350</v>
      </c>
      <c r="V402">
        <v>135978.69200000199</v>
      </c>
      <c r="W402">
        <v>453598.85499999998</v>
      </c>
      <c r="X402" t="s">
        <v>1431</v>
      </c>
      <c r="Y402" t="s">
        <v>49</v>
      </c>
      <c r="Z402" t="s">
        <v>1432</v>
      </c>
      <c r="AA402" t="s">
        <v>46</v>
      </c>
      <c r="AB402" s="1">
        <v>44775.305783032403</v>
      </c>
      <c r="AC402" t="s">
        <v>50</v>
      </c>
      <c r="AD402" s="1">
        <v>44778.215184884299</v>
      </c>
      <c r="AE402" t="s">
        <v>51</v>
      </c>
      <c r="AF402" t="s">
        <v>73</v>
      </c>
      <c r="AG402" t="s">
        <v>46</v>
      </c>
      <c r="AH402" t="s">
        <v>46</v>
      </c>
      <c r="AI402" t="s">
        <v>46</v>
      </c>
      <c r="AJ402" t="s">
        <v>53</v>
      </c>
      <c r="AK402" t="s">
        <v>46</v>
      </c>
      <c r="AL402" t="s">
        <v>46</v>
      </c>
      <c r="AM402" t="s">
        <v>46</v>
      </c>
      <c r="AN402" t="s">
        <v>1786</v>
      </c>
      <c r="AO402" t="s">
        <v>1732</v>
      </c>
      <c r="AP402" t="s">
        <v>53</v>
      </c>
      <c r="AR402" t="s">
        <v>46</v>
      </c>
      <c r="AU402">
        <v>5.1097795543619497</v>
      </c>
      <c r="AV402">
        <v>52.070348624898202</v>
      </c>
    </row>
    <row r="403" spans="1:48" x14ac:dyDescent="0.45">
      <c r="A403">
        <v>2239</v>
      </c>
      <c r="B403" t="s">
        <v>1433</v>
      </c>
      <c r="C403" t="s">
        <v>1433</v>
      </c>
      <c r="D403" t="s">
        <v>1434</v>
      </c>
      <c r="E403" t="s">
        <v>149</v>
      </c>
      <c r="G403">
        <v>18</v>
      </c>
      <c r="H403">
        <v>2</v>
      </c>
      <c r="I403" s="10">
        <f>((G403*8)*(G403*8))/10000</f>
        <v>2.0735999999999999</v>
      </c>
      <c r="J403" s="10"/>
      <c r="M403" t="s">
        <v>211</v>
      </c>
      <c r="N403" t="s">
        <v>44</v>
      </c>
      <c r="O403" t="s">
        <v>45</v>
      </c>
      <c r="P403" t="s">
        <v>45</v>
      </c>
      <c r="Q403" t="s">
        <v>53</v>
      </c>
      <c r="R403" t="s">
        <v>119</v>
      </c>
      <c r="V403">
        <v>135984.194000002</v>
      </c>
      <c r="W403">
        <v>453591.57400000101</v>
      </c>
      <c r="X403" t="s">
        <v>1435</v>
      </c>
      <c r="Y403" t="s">
        <v>49</v>
      </c>
      <c r="AA403" t="s">
        <v>46</v>
      </c>
      <c r="AB403" s="1">
        <v>44775.305783032403</v>
      </c>
      <c r="AC403" t="s">
        <v>50</v>
      </c>
      <c r="AD403" s="1">
        <v>44778.2136198148</v>
      </c>
      <c r="AE403" t="s">
        <v>51</v>
      </c>
      <c r="AF403" t="s">
        <v>73</v>
      </c>
      <c r="AG403" t="s">
        <v>53</v>
      </c>
      <c r="AH403" t="s">
        <v>46</v>
      </c>
      <c r="AI403" t="s">
        <v>46</v>
      </c>
      <c r="AJ403" t="s">
        <v>46</v>
      </c>
      <c r="AK403" t="s">
        <v>46</v>
      </c>
      <c r="AL403" t="s">
        <v>46</v>
      </c>
      <c r="AM403" t="s">
        <v>46</v>
      </c>
      <c r="AP403" t="s">
        <v>53</v>
      </c>
      <c r="AR403" t="s">
        <v>46</v>
      </c>
      <c r="AU403">
        <v>5.10986020498295</v>
      </c>
      <c r="AV403">
        <v>52.070283372347802</v>
      </c>
    </row>
    <row r="404" spans="1:48" x14ac:dyDescent="0.45">
      <c r="A404">
        <v>2240</v>
      </c>
      <c r="B404" t="s">
        <v>1436</v>
      </c>
      <c r="C404" t="s">
        <v>1436</v>
      </c>
      <c r="D404" t="s">
        <v>1437</v>
      </c>
      <c r="E404" t="s">
        <v>1312</v>
      </c>
      <c r="G404">
        <v>19</v>
      </c>
      <c r="H404">
        <v>6</v>
      </c>
      <c r="I404" s="10">
        <f>((G404*8)*(G404*8))/10000</f>
        <v>2.3104</v>
      </c>
      <c r="J404" s="10"/>
      <c r="M404" t="s">
        <v>211</v>
      </c>
      <c r="N404" t="s">
        <v>44</v>
      </c>
      <c r="O404" t="s">
        <v>68</v>
      </c>
      <c r="P404" t="s">
        <v>68</v>
      </c>
      <c r="Q404" t="s">
        <v>53</v>
      </c>
      <c r="R404" t="s">
        <v>130</v>
      </c>
      <c r="V404">
        <v>135982.36000000301</v>
      </c>
      <c r="W404">
        <v>453587.35000000102</v>
      </c>
      <c r="X404" t="s">
        <v>1438</v>
      </c>
      <c r="Y404" t="s">
        <v>49</v>
      </c>
      <c r="Z404" t="s">
        <v>1439</v>
      </c>
      <c r="AA404" t="s">
        <v>46</v>
      </c>
      <c r="AB404" s="1">
        <v>44775.305783032403</v>
      </c>
      <c r="AC404" t="s">
        <v>50</v>
      </c>
      <c r="AD404" s="1">
        <v>44778.213803587998</v>
      </c>
      <c r="AE404" t="s">
        <v>51</v>
      </c>
      <c r="AF404" t="s">
        <v>73</v>
      </c>
      <c r="AG404" t="s">
        <v>53</v>
      </c>
      <c r="AH404" t="s">
        <v>53</v>
      </c>
      <c r="AI404" t="s">
        <v>46</v>
      </c>
      <c r="AJ404" t="s">
        <v>46</v>
      </c>
      <c r="AK404" t="s">
        <v>46</v>
      </c>
      <c r="AL404" t="s">
        <v>46</v>
      </c>
      <c r="AM404" t="s">
        <v>46</v>
      </c>
      <c r="AP404" t="s">
        <v>53</v>
      </c>
      <c r="AR404" t="s">
        <v>46</v>
      </c>
      <c r="AU404">
        <v>5.1098336918676797</v>
      </c>
      <c r="AV404">
        <v>52.070245344234799</v>
      </c>
    </row>
    <row r="405" spans="1:48" x14ac:dyDescent="0.45">
      <c r="A405">
        <v>2281</v>
      </c>
      <c r="B405" t="s">
        <v>1480</v>
      </c>
      <c r="C405" s="7" t="s">
        <v>1480</v>
      </c>
      <c r="D405" s="7" t="s">
        <v>1148</v>
      </c>
      <c r="E405" s="7" t="s">
        <v>338</v>
      </c>
      <c r="F405" s="7">
        <v>1</v>
      </c>
      <c r="G405" s="7">
        <v>91</v>
      </c>
      <c r="H405" s="7">
        <v>22</v>
      </c>
      <c r="I405" s="15">
        <f>((G405*6)*(G405*6))/10000</f>
        <v>29.811599999999999</v>
      </c>
      <c r="J405" s="15" t="s">
        <v>1746</v>
      </c>
      <c r="K405" s="15">
        <f>((25*0.4)+I405)+(0.9*G405)</f>
        <v>121.7116</v>
      </c>
      <c r="L405" s="15">
        <f>K405-I405</f>
        <v>91.9</v>
      </c>
      <c r="M405" s="7" t="s">
        <v>286</v>
      </c>
      <c r="N405" s="7" t="s">
        <v>44</v>
      </c>
      <c r="O405" s="7" t="s">
        <v>45</v>
      </c>
      <c r="P405" s="7" t="s">
        <v>75</v>
      </c>
      <c r="Q405" s="7" t="s">
        <v>53</v>
      </c>
      <c r="R405" s="7" t="s">
        <v>458</v>
      </c>
      <c r="S405" s="7" t="s">
        <v>1481</v>
      </c>
      <c r="T405" s="7"/>
      <c r="U405" s="7"/>
      <c r="V405" s="7">
        <v>135841.56000000201</v>
      </c>
      <c r="W405" s="7">
        <v>453474.75600000098</v>
      </c>
      <c r="X405" s="7" t="s">
        <v>1482</v>
      </c>
      <c r="Y405" s="7" t="s">
        <v>49</v>
      </c>
      <c r="Z405" s="7"/>
      <c r="AA405" s="7" t="s">
        <v>46</v>
      </c>
      <c r="AB405" s="16">
        <v>44775.305783032403</v>
      </c>
      <c r="AC405" s="7" t="s">
        <v>50</v>
      </c>
      <c r="AD405" s="16">
        <v>44777.5668828704</v>
      </c>
      <c r="AE405" s="7" t="s">
        <v>51</v>
      </c>
      <c r="AF405" s="7" t="s">
        <v>232</v>
      </c>
      <c r="AG405" s="7" t="s">
        <v>46</v>
      </c>
      <c r="AH405" s="7" t="s">
        <v>46</v>
      </c>
      <c r="AI405" s="7" t="s">
        <v>46</v>
      </c>
      <c r="AJ405" s="7" t="s">
        <v>53</v>
      </c>
      <c r="AK405" s="7" t="s">
        <v>46</v>
      </c>
      <c r="AL405" s="7" t="s">
        <v>53</v>
      </c>
      <c r="AM405" s="7" t="s">
        <v>53</v>
      </c>
      <c r="AN405" s="7" t="s">
        <v>1787</v>
      </c>
      <c r="AO405" s="7" t="s">
        <v>1483</v>
      </c>
      <c r="AP405" s="7" t="s">
        <v>53</v>
      </c>
      <c r="AQ405" s="7"/>
      <c r="AR405" s="7" t="s">
        <v>46</v>
      </c>
      <c r="AU405">
        <v>5.1077864838337401</v>
      </c>
      <c r="AV405">
        <v>52.069228502978703</v>
      </c>
    </row>
    <row r="406" spans="1:48" x14ac:dyDescent="0.45">
      <c r="A406">
        <v>2282</v>
      </c>
      <c r="B406" t="s">
        <v>1484</v>
      </c>
      <c r="C406" s="7" t="s">
        <v>1484</v>
      </c>
      <c r="D406" s="7" t="s">
        <v>1148</v>
      </c>
      <c r="E406" s="7" t="s">
        <v>338</v>
      </c>
      <c r="F406" s="7">
        <v>1</v>
      </c>
      <c r="G406" s="7">
        <v>86</v>
      </c>
      <c r="H406" s="7">
        <v>22</v>
      </c>
      <c r="I406" s="15">
        <f>((G406*6)*(G406*6))/10000</f>
        <v>26.625599999999999</v>
      </c>
      <c r="J406" s="15" t="s">
        <v>1746</v>
      </c>
      <c r="K406" s="15">
        <f>((25*0.4)+I406)+(0.8*G406)</f>
        <v>105.4256</v>
      </c>
      <c r="L406" s="15">
        <f>K406-I406</f>
        <v>78.800000000000011</v>
      </c>
      <c r="M406" s="7" t="s">
        <v>286</v>
      </c>
      <c r="N406" s="7" t="s">
        <v>44</v>
      </c>
      <c r="O406" s="7" t="s">
        <v>45</v>
      </c>
      <c r="P406" s="7" t="s">
        <v>75</v>
      </c>
      <c r="Q406" s="7" t="s">
        <v>53</v>
      </c>
      <c r="R406" s="7" t="s">
        <v>458</v>
      </c>
      <c r="S406" s="7" t="s">
        <v>1481</v>
      </c>
      <c r="T406" s="7"/>
      <c r="U406" s="7"/>
      <c r="V406" s="7">
        <v>135847.446000002</v>
      </c>
      <c r="W406" s="7">
        <v>453475.47100000101</v>
      </c>
      <c r="X406" s="7" t="s">
        <v>1485</v>
      </c>
      <c r="Y406" s="7" t="s">
        <v>49</v>
      </c>
      <c r="Z406" s="7"/>
      <c r="AA406" s="7" t="s">
        <v>46</v>
      </c>
      <c r="AB406" s="16">
        <v>44775.305783032403</v>
      </c>
      <c r="AC406" s="7" t="s">
        <v>50</v>
      </c>
      <c r="AD406" s="16">
        <v>44777.5668828704</v>
      </c>
      <c r="AE406" s="7" t="s">
        <v>51</v>
      </c>
      <c r="AF406" s="7" t="s">
        <v>232</v>
      </c>
      <c r="AG406" s="7" t="s">
        <v>46</v>
      </c>
      <c r="AH406" s="7" t="s">
        <v>46</v>
      </c>
      <c r="AI406" s="7" t="s">
        <v>46</v>
      </c>
      <c r="AJ406" s="7" t="s">
        <v>53</v>
      </c>
      <c r="AK406" s="7" t="s">
        <v>46</v>
      </c>
      <c r="AL406" s="7" t="s">
        <v>53</v>
      </c>
      <c r="AM406" s="7" t="s">
        <v>53</v>
      </c>
      <c r="AN406" s="7" t="s">
        <v>1787</v>
      </c>
      <c r="AO406" s="7" t="s">
        <v>1483</v>
      </c>
      <c r="AP406" s="7" t="s">
        <v>53</v>
      </c>
      <c r="AQ406" s="7"/>
      <c r="AR406" s="7" t="s">
        <v>46</v>
      </c>
      <c r="AU406">
        <v>5.1078722872843203</v>
      </c>
      <c r="AV406">
        <v>52.069235132841698</v>
      </c>
    </row>
    <row r="407" spans="1:48" x14ac:dyDescent="0.45">
      <c r="A407">
        <v>2283</v>
      </c>
      <c r="B407" t="s">
        <v>1486</v>
      </c>
      <c r="C407" s="7" t="s">
        <v>1486</v>
      </c>
      <c r="D407" s="7" t="s">
        <v>1148</v>
      </c>
      <c r="E407" s="7" t="s">
        <v>338</v>
      </c>
      <c r="F407" s="7">
        <v>1</v>
      </c>
      <c r="G407" s="7">
        <v>68</v>
      </c>
      <c r="H407" s="7">
        <v>22</v>
      </c>
      <c r="I407" s="15">
        <f>((G407*7)*(G407*7))/10000</f>
        <v>22.657599999999999</v>
      </c>
      <c r="J407" s="15" t="s">
        <v>1743</v>
      </c>
      <c r="K407" s="15">
        <f>((25*0.4)+I407)+(0.6*G407)</f>
        <v>73.457599999999999</v>
      </c>
      <c r="L407" s="15">
        <f>K407-I407</f>
        <v>50.8</v>
      </c>
      <c r="M407" s="7" t="s">
        <v>286</v>
      </c>
      <c r="N407" s="7" t="s">
        <v>44</v>
      </c>
      <c r="O407" s="7" t="s">
        <v>45</v>
      </c>
      <c r="P407" s="7" t="s">
        <v>75</v>
      </c>
      <c r="Q407" s="7" t="s">
        <v>53</v>
      </c>
      <c r="R407" s="7" t="s">
        <v>458</v>
      </c>
      <c r="S407" s="7" t="s">
        <v>1481</v>
      </c>
      <c r="T407" s="7"/>
      <c r="U407" s="7"/>
      <c r="V407" s="7">
        <v>135854.76300000001</v>
      </c>
      <c r="W407" s="7">
        <v>453476.58500000101</v>
      </c>
      <c r="X407" s="7" t="s">
        <v>1487</v>
      </c>
      <c r="Y407" s="7" t="s">
        <v>49</v>
      </c>
      <c r="Z407" s="7"/>
      <c r="AA407" s="7" t="s">
        <v>46</v>
      </c>
      <c r="AB407" s="16">
        <v>44775.305783032403</v>
      </c>
      <c r="AC407" s="7" t="s">
        <v>50</v>
      </c>
      <c r="AD407" s="16">
        <v>44777.5668828704</v>
      </c>
      <c r="AE407" s="7" t="s">
        <v>51</v>
      </c>
      <c r="AF407" s="7" t="s">
        <v>232</v>
      </c>
      <c r="AG407" s="7" t="s">
        <v>46</v>
      </c>
      <c r="AH407" s="7" t="s">
        <v>46</v>
      </c>
      <c r="AI407" s="7" t="s">
        <v>46</v>
      </c>
      <c r="AJ407" s="7" t="s">
        <v>53</v>
      </c>
      <c r="AK407" s="7" t="s">
        <v>46</v>
      </c>
      <c r="AL407" s="7" t="s">
        <v>53</v>
      </c>
      <c r="AM407" s="7" t="s">
        <v>53</v>
      </c>
      <c r="AN407" s="7" t="s">
        <v>1787</v>
      </c>
      <c r="AO407" s="7" t="s">
        <v>1483</v>
      </c>
      <c r="AP407" s="7" t="s">
        <v>53</v>
      </c>
      <c r="AQ407" s="7"/>
      <c r="AR407" s="7" t="s">
        <v>46</v>
      </c>
      <c r="AU407">
        <v>5.1079789386190999</v>
      </c>
      <c r="AV407">
        <v>52.069245398283002</v>
      </c>
    </row>
    <row r="408" spans="1:48" x14ac:dyDescent="0.45">
      <c r="A408">
        <v>2284</v>
      </c>
      <c r="B408" t="s">
        <v>1488</v>
      </c>
      <c r="C408" s="7" t="s">
        <v>1488</v>
      </c>
      <c r="D408" s="7" t="s">
        <v>1148</v>
      </c>
      <c r="E408" s="7" t="s">
        <v>338</v>
      </c>
      <c r="F408" s="7">
        <v>1</v>
      </c>
      <c r="G408" s="7">
        <v>67</v>
      </c>
      <c r="H408" s="7">
        <v>22</v>
      </c>
      <c r="I408" s="15">
        <f>((G408*7)*(G408*7))/10000</f>
        <v>21.996099999999998</v>
      </c>
      <c r="J408" s="15" t="s">
        <v>1743</v>
      </c>
      <c r="K408" s="15">
        <f>((25*0.4)+I408)+(0.6*G408)</f>
        <v>72.196100000000001</v>
      </c>
      <c r="L408" s="15">
        <f>K408-I408</f>
        <v>50.2</v>
      </c>
      <c r="M408" s="7" t="s">
        <v>286</v>
      </c>
      <c r="N408" s="7" t="s">
        <v>44</v>
      </c>
      <c r="O408" s="7" t="s">
        <v>45</v>
      </c>
      <c r="P408" s="7" t="s">
        <v>75</v>
      </c>
      <c r="Q408" s="7" t="s">
        <v>53</v>
      </c>
      <c r="R408" s="7" t="s">
        <v>458</v>
      </c>
      <c r="S408" s="7" t="s">
        <v>1481</v>
      </c>
      <c r="T408" s="7"/>
      <c r="U408" s="7"/>
      <c r="V408" s="7">
        <v>135860.967</v>
      </c>
      <c r="W408" s="7">
        <v>453477.46000000101</v>
      </c>
      <c r="X408" s="7" t="s">
        <v>1489</v>
      </c>
      <c r="Y408" s="7" t="s">
        <v>49</v>
      </c>
      <c r="Z408" s="7"/>
      <c r="AA408" s="7" t="s">
        <v>46</v>
      </c>
      <c r="AB408" s="16">
        <v>44775.305783032403</v>
      </c>
      <c r="AC408" s="7" t="s">
        <v>50</v>
      </c>
      <c r="AD408" s="16">
        <v>44777.5668828704</v>
      </c>
      <c r="AE408" s="7" t="s">
        <v>51</v>
      </c>
      <c r="AF408" s="7" t="s">
        <v>232</v>
      </c>
      <c r="AG408" s="7" t="s">
        <v>46</v>
      </c>
      <c r="AH408" s="7" t="s">
        <v>46</v>
      </c>
      <c r="AI408" s="7" t="s">
        <v>46</v>
      </c>
      <c r="AJ408" s="7" t="s">
        <v>53</v>
      </c>
      <c r="AK408" s="7" t="s">
        <v>46</v>
      </c>
      <c r="AL408" s="7" t="s">
        <v>53</v>
      </c>
      <c r="AM408" s="7" t="s">
        <v>53</v>
      </c>
      <c r="AN408" s="7" t="s">
        <v>1787</v>
      </c>
      <c r="AO408" s="7" t="s">
        <v>1483</v>
      </c>
      <c r="AP408" s="7" t="s">
        <v>53</v>
      </c>
      <c r="AQ408" s="7"/>
      <c r="AR408" s="7" t="s">
        <v>46</v>
      </c>
      <c r="AU408">
        <v>5.1080693709932703</v>
      </c>
      <c r="AV408">
        <v>52.069253477063803</v>
      </c>
    </row>
    <row r="409" spans="1:48" x14ac:dyDescent="0.45">
      <c r="A409">
        <v>2285</v>
      </c>
      <c r="B409" t="s">
        <v>1490</v>
      </c>
      <c r="C409" s="7" t="s">
        <v>1490</v>
      </c>
      <c r="D409" s="7" t="s">
        <v>1148</v>
      </c>
      <c r="E409" s="7" t="s">
        <v>338</v>
      </c>
      <c r="F409" s="7">
        <v>1</v>
      </c>
      <c r="G409" s="7">
        <v>69</v>
      </c>
      <c r="H409" s="7">
        <v>22</v>
      </c>
      <c r="I409" s="15">
        <f>((G409*7)*(G409*7))/10000</f>
        <v>23.328900000000001</v>
      </c>
      <c r="J409" s="15" t="s">
        <v>1743</v>
      </c>
      <c r="K409" s="15">
        <f>((25*0.4)+I409)+(0.6*G409)</f>
        <v>74.72890000000001</v>
      </c>
      <c r="L409" s="15">
        <f>K409-I409</f>
        <v>51.400000000000006</v>
      </c>
      <c r="M409" s="7" t="s">
        <v>286</v>
      </c>
      <c r="N409" s="7" t="s">
        <v>44</v>
      </c>
      <c r="O409" s="7" t="s">
        <v>45</v>
      </c>
      <c r="P409" s="7" t="s">
        <v>75</v>
      </c>
      <c r="Q409" s="7" t="s">
        <v>53</v>
      </c>
      <c r="R409" s="7" t="s">
        <v>458</v>
      </c>
      <c r="S409" s="7" t="s">
        <v>1481</v>
      </c>
      <c r="T409" s="7"/>
      <c r="U409" s="7"/>
      <c r="V409" s="7">
        <v>135866.614</v>
      </c>
      <c r="W409" s="7">
        <v>453478.33500000101</v>
      </c>
      <c r="X409" s="7" t="s">
        <v>1491</v>
      </c>
      <c r="Y409" s="7" t="s">
        <v>49</v>
      </c>
      <c r="Z409" s="7"/>
      <c r="AA409" s="7" t="s">
        <v>46</v>
      </c>
      <c r="AB409" s="16">
        <v>44775.305783032403</v>
      </c>
      <c r="AC409" s="7" t="s">
        <v>50</v>
      </c>
      <c r="AD409" s="16">
        <v>44777.5668828704</v>
      </c>
      <c r="AE409" s="7" t="s">
        <v>51</v>
      </c>
      <c r="AF409" s="7" t="s">
        <v>232</v>
      </c>
      <c r="AG409" s="7" t="s">
        <v>46</v>
      </c>
      <c r="AH409" s="7" t="s">
        <v>46</v>
      </c>
      <c r="AI409" s="7" t="s">
        <v>46</v>
      </c>
      <c r="AJ409" s="7" t="s">
        <v>53</v>
      </c>
      <c r="AK409" s="7" t="s">
        <v>46</v>
      </c>
      <c r="AL409" s="7" t="s">
        <v>53</v>
      </c>
      <c r="AM409" s="7" t="s">
        <v>53</v>
      </c>
      <c r="AN409" s="7" t="s">
        <v>1787</v>
      </c>
      <c r="AO409" s="7" t="s">
        <v>1483</v>
      </c>
      <c r="AP409" s="7" t="s">
        <v>53</v>
      </c>
      <c r="AQ409" s="7"/>
      <c r="AR409" s="7" t="s">
        <v>46</v>
      </c>
      <c r="AU409">
        <v>5.1081516799048803</v>
      </c>
      <c r="AV409">
        <v>52.069261536543401</v>
      </c>
    </row>
    <row r="410" spans="1:48" x14ac:dyDescent="0.45">
      <c r="A410">
        <v>2286</v>
      </c>
      <c r="B410" t="s">
        <v>1492</v>
      </c>
      <c r="C410" s="7" t="s">
        <v>1492</v>
      </c>
      <c r="D410" s="7" t="s">
        <v>1148</v>
      </c>
      <c r="E410" s="7" t="s">
        <v>338</v>
      </c>
      <c r="F410" s="7">
        <v>1</v>
      </c>
      <c r="G410" s="7">
        <v>73</v>
      </c>
      <c r="H410" s="7">
        <v>22</v>
      </c>
      <c r="I410" s="15">
        <f>((G410*7)*(G410*7))/10000</f>
        <v>26.112100000000002</v>
      </c>
      <c r="J410" s="15" t="s">
        <v>1743</v>
      </c>
      <c r="K410" s="15">
        <f>((25*0.4)+I410)+(0.7*G410)</f>
        <v>87.212099999999992</v>
      </c>
      <c r="L410" s="15">
        <f>K410-I410</f>
        <v>61.099999999999994</v>
      </c>
      <c r="M410" s="7" t="s">
        <v>286</v>
      </c>
      <c r="N410" s="7" t="s">
        <v>44</v>
      </c>
      <c r="O410" s="7" t="s">
        <v>45</v>
      </c>
      <c r="P410" s="7" t="s">
        <v>75</v>
      </c>
      <c r="Q410" s="7" t="s">
        <v>53</v>
      </c>
      <c r="R410" s="7" t="s">
        <v>458</v>
      </c>
      <c r="S410" s="7" t="s">
        <v>1481</v>
      </c>
      <c r="T410" s="7"/>
      <c r="U410" s="7"/>
      <c r="V410" s="7">
        <v>135873.693</v>
      </c>
      <c r="W410" s="7">
        <v>453480.00500000297</v>
      </c>
      <c r="X410" s="7" t="s">
        <v>1493</v>
      </c>
      <c r="Y410" s="7" t="s">
        <v>49</v>
      </c>
      <c r="Z410" s="7"/>
      <c r="AA410" s="7" t="s">
        <v>46</v>
      </c>
      <c r="AB410" s="16">
        <v>44775.305783032403</v>
      </c>
      <c r="AC410" s="7" t="s">
        <v>50</v>
      </c>
      <c r="AD410" s="16">
        <v>44777.5668828704</v>
      </c>
      <c r="AE410" s="7" t="s">
        <v>51</v>
      </c>
      <c r="AF410" s="7" t="s">
        <v>232</v>
      </c>
      <c r="AG410" s="7" t="s">
        <v>46</v>
      </c>
      <c r="AH410" s="7" t="s">
        <v>46</v>
      </c>
      <c r="AI410" s="7" t="s">
        <v>46</v>
      </c>
      <c r="AJ410" s="7" t="s">
        <v>53</v>
      </c>
      <c r="AK410" s="7" t="s">
        <v>46</v>
      </c>
      <c r="AL410" s="7" t="s">
        <v>53</v>
      </c>
      <c r="AM410" s="7" t="s">
        <v>53</v>
      </c>
      <c r="AN410" s="7" t="s">
        <v>1787</v>
      </c>
      <c r="AO410" s="7" t="s">
        <v>1483</v>
      </c>
      <c r="AP410" s="7" t="s">
        <v>53</v>
      </c>
      <c r="AQ410" s="7"/>
      <c r="AR410" s="7" t="s">
        <v>46</v>
      </c>
      <c r="AU410">
        <v>5.1082548291462704</v>
      </c>
      <c r="AV410">
        <v>52.069276790827097</v>
      </c>
    </row>
    <row r="411" spans="1:48" x14ac:dyDescent="0.45">
      <c r="A411">
        <v>2287</v>
      </c>
      <c r="B411" t="s">
        <v>1494</v>
      </c>
      <c r="C411" s="7" t="s">
        <v>1494</v>
      </c>
      <c r="D411" s="7" t="s">
        <v>1148</v>
      </c>
      <c r="E411" s="7" t="s">
        <v>338</v>
      </c>
      <c r="F411" s="7">
        <v>1</v>
      </c>
      <c r="G411" s="7">
        <v>101</v>
      </c>
      <c r="H411" s="7">
        <v>22</v>
      </c>
      <c r="I411" s="15">
        <f>((G411*6)*(G411*6))/10000</f>
        <v>36.723599999999998</v>
      </c>
      <c r="J411" s="15" t="s">
        <v>1746</v>
      </c>
      <c r="K411" s="15">
        <f>((25*0.4)+I411)+(1*G411)</f>
        <v>147.7236</v>
      </c>
      <c r="L411" s="15">
        <f>K411-I411</f>
        <v>111</v>
      </c>
      <c r="M411" s="7" t="s">
        <v>286</v>
      </c>
      <c r="N411" s="7" t="s">
        <v>44</v>
      </c>
      <c r="O411" s="7" t="s">
        <v>45</v>
      </c>
      <c r="P411" s="7" t="s">
        <v>75</v>
      </c>
      <c r="Q411" s="7" t="s">
        <v>53</v>
      </c>
      <c r="R411" s="7" t="s">
        <v>458</v>
      </c>
      <c r="S411" s="7" t="s">
        <v>1481</v>
      </c>
      <c r="T411" s="7"/>
      <c r="U411" s="7"/>
      <c r="V411" s="7">
        <v>135880.533</v>
      </c>
      <c r="W411" s="7">
        <v>453480.40300000098</v>
      </c>
      <c r="X411" s="7" t="s">
        <v>1495</v>
      </c>
      <c r="Y411" s="7" t="s">
        <v>49</v>
      </c>
      <c r="Z411" s="7"/>
      <c r="AA411" s="7" t="s">
        <v>46</v>
      </c>
      <c r="AB411" s="16">
        <v>44775.305783032403</v>
      </c>
      <c r="AC411" s="7" t="s">
        <v>50</v>
      </c>
      <c r="AD411" s="16">
        <v>44777.5668828704</v>
      </c>
      <c r="AE411" s="7" t="s">
        <v>51</v>
      </c>
      <c r="AF411" s="7" t="s">
        <v>232</v>
      </c>
      <c r="AG411" s="7" t="s">
        <v>46</v>
      </c>
      <c r="AH411" s="7" t="s">
        <v>46</v>
      </c>
      <c r="AI411" s="7" t="s">
        <v>46</v>
      </c>
      <c r="AJ411" s="7" t="s">
        <v>53</v>
      </c>
      <c r="AK411" s="7" t="s">
        <v>46</v>
      </c>
      <c r="AL411" s="7" t="s">
        <v>53</v>
      </c>
      <c r="AM411" s="7" t="s">
        <v>53</v>
      </c>
      <c r="AN411" s="7" t="s">
        <v>1787</v>
      </c>
      <c r="AO411" s="7" t="s">
        <v>1483</v>
      </c>
      <c r="AP411" s="7" t="s">
        <v>53</v>
      </c>
      <c r="AQ411" s="7"/>
      <c r="AR411" s="7" t="s">
        <v>46</v>
      </c>
      <c r="AU411">
        <v>5.1083545640052401</v>
      </c>
      <c r="AV411">
        <v>52.0692806040799</v>
      </c>
    </row>
    <row r="412" spans="1:48" x14ac:dyDescent="0.45">
      <c r="A412">
        <v>2288</v>
      </c>
      <c r="B412" t="s">
        <v>1496</v>
      </c>
      <c r="C412" t="s">
        <v>1496</v>
      </c>
      <c r="D412" t="s">
        <v>1497</v>
      </c>
      <c r="E412" t="s">
        <v>1498</v>
      </c>
      <c r="G412">
        <v>32</v>
      </c>
      <c r="H412">
        <v>8</v>
      </c>
      <c r="I412" s="10">
        <f>((G412*8)*(G412*8))/10000</f>
        <v>6.5536000000000003</v>
      </c>
      <c r="J412" s="10"/>
      <c r="M412" t="s">
        <v>190</v>
      </c>
      <c r="N412" t="s">
        <v>184</v>
      </c>
      <c r="O412" t="s">
        <v>75</v>
      </c>
      <c r="P412" t="s">
        <v>45</v>
      </c>
      <c r="Q412" t="s">
        <v>53</v>
      </c>
      <c r="V412">
        <v>135767.65500000099</v>
      </c>
      <c r="W412">
        <v>453709.94700000098</v>
      </c>
      <c r="X412" t="s">
        <v>1499</v>
      </c>
      <c r="Y412" t="s">
        <v>49</v>
      </c>
      <c r="Z412" t="s">
        <v>1500</v>
      </c>
      <c r="AA412" t="s">
        <v>46</v>
      </c>
      <c r="AB412" s="1">
        <v>44775.305783032403</v>
      </c>
      <c r="AC412" t="s">
        <v>50</v>
      </c>
      <c r="AD412" s="1">
        <v>44776.598836423596</v>
      </c>
      <c r="AE412" t="s">
        <v>51</v>
      </c>
      <c r="AF412" t="s">
        <v>207</v>
      </c>
      <c r="AG412" t="s">
        <v>46</v>
      </c>
      <c r="AH412" t="s">
        <v>46</v>
      </c>
      <c r="AI412" t="s">
        <v>46</v>
      </c>
      <c r="AJ412" t="s">
        <v>46</v>
      </c>
      <c r="AK412" t="s">
        <v>53</v>
      </c>
      <c r="AL412" t="s">
        <v>46</v>
      </c>
      <c r="AM412" t="s">
        <v>46</v>
      </c>
      <c r="AO412" t="s">
        <v>1501</v>
      </c>
      <c r="AP412" t="s">
        <v>53</v>
      </c>
      <c r="AR412" t="s">
        <v>46</v>
      </c>
      <c r="AU412">
        <v>5.1066953807779401</v>
      </c>
      <c r="AV412">
        <v>52.071339831435999</v>
      </c>
    </row>
    <row r="413" spans="1:48" x14ac:dyDescent="0.45">
      <c r="A413">
        <v>2289</v>
      </c>
      <c r="B413" t="s">
        <v>1502</v>
      </c>
      <c r="C413" t="s">
        <v>1502</v>
      </c>
      <c r="D413" t="s">
        <v>1503</v>
      </c>
      <c r="E413" t="s">
        <v>201</v>
      </c>
      <c r="G413">
        <v>43</v>
      </c>
      <c r="H413">
        <v>14</v>
      </c>
      <c r="I413" s="10">
        <f>((G413*8)*(G413*8))/10000</f>
        <v>11.833600000000001</v>
      </c>
      <c r="J413" s="10"/>
      <c r="M413" t="s">
        <v>230</v>
      </c>
      <c r="N413" t="s">
        <v>44</v>
      </c>
      <c r="O413" t="s">
        <v>75</v>
      </c>
      <c r="P413" t="s">
        <v>75</v>
      </c>
      <c r="Q413" t="s">
        <v>53</v>
      </c>
      <c r="V413">
        <v>135776.15300000101</v>
      </c>
      <c r="W413">
        <v>453737.98</v>
      </c>
      <c r="X413" t="s">
        <v>1504</v>
      </c>
      <c r="Y413" t="s">
        <v>49</v>
      </c>
      <c r="Z413" t="s">
        <v>1505</v>
      </c>
      <c r="AA413" t="s">
        <v>46</v>
      </c>
      <c r="AB413" s="1">
        <v>44775.305783032403</v>
      </c>
      <c r="AC413" t="s">
        <v>50</v>
      </c>
      <c r="AD413" s="1">
        <v>44777.330259317103</v>
      </c>
      <c r="AE413" t="s">
        <v>51</v>
      </c>
      <c r="AF413" t="s">
        <v>207</v>
      </c>
      <c r="AG413" t="s">
        <v>46</v>
      </c>
      <c r="AH413" t="s">
        <v>46</v>
      </c>
      <c r="AI413" t="s">
        <v>46</v>
      </c>
      <c r="AJ413" t="s">
        <v>46</v>
      </c>
      <c r="AK413" t="s">
        <v>46</v>
      </c>
      <c r="AL413" t="s">
        <v>53</v>
      </c>
      <c r="AM413" t="s">
        <v>53</v>
      </c>
      <c r="AO413" t="s">
        <v>1506</v>
      </c>
      <c r="AP413" t="s">
        <v>53</v>
      </c>
      <c r="AR413" t="s">
        <v>46</v>
      </c>
      <c r="AU413">
        <v>5.1068177463071098</v>
      </c>
      <c r="AV413">
        <v>52.071592085908101</v>
      </c>
    </row>
    <row r="414" spans="1:48" x14ac:dyDescent="0.45">
      <c r="A414">
        <v>2290</v>
      </c>
      <c r="B414" t="s">
        <v>1507</v>
      </c>
      <c r="C414" t="s">
        <v>1507</v>
      </c>
      <c r="D414" t="s">
        <v>915</v>
      </c>
      <c r="E414" t="s">
        <v>149</v>
      </c>
      <c r="G414">
        <v>29</v>
      </c>
      <c r="H414">
        <v>8</v>
      </c>
      <c r="I414" s="10">
        <f>((G414*8)*(G414*8))/10000</f>
        <v>5.3823999999999996</v>
      </c>
      <c r="J414" s="10"/>
      <c r="M414" t="s">
        <v>211</v>
      </c>
      <c r="N414" t="s">
        <v>44</v>
      </c>
      <c r="O414" t="s">
        <v>75</v>
      </c>
      <c r="P414" t="s">
        <v>68</v>
      </c>
      <c r="Q414" t="s">
        <v>53</v>
      </c>
      <c r="R414" t="s">
        <v>119</v>
      </c>
      <c r="V414">
        <v>135774.411000002</v>
      </c>
      <c r="W414">
        <v>453747.69500000001</v>
      </c>
      <c r="X414" t="s">
        <v>1508</v>
      </c>
      <c r="Y414" t="s">
        <v>49</v>
      </c>
      <c r="AA414" t="s">
        <v>46</v>
      </c>
      <c r="AB414" s="1">
        <v>44775.305783032403</v>
      </c>
      <c r="AC414" t="s">
        <v>50</v>
      </c>
      <c r="AD414" s="1">
        <v>44777.351336261599</v>
      </c>
      <c r="AE414" t="s">
        <v>51</v>
      </c>
      <c r="AF414" t="s">
        <v>52</v>
      </c>
      <c r="AG414" t="s">
        <v>53</v>
      </c>
      <c r="AH414" t="s">
        <v>46</v>
      </c>
      <c r="AI414" t="s">
        <v>46</v>
      </c>
      <c r="AJ414" t="s">
        <v>46</v>
      </c>
      <c r="AK414" t="s">
        <v>46</v>
      </c>
      <c r="AL414" t="s">
        <v>46</v>
      </c>
      <c r="AM414" t="s">
        <v>46</v>
      </c>
      <c r="AP414" t="s">
        <v>53</v>
      </c>
      <c r="AR414" t="s">
        <v>46</v>
      </c>
      <c r="AU414">
        <v>5.10679179201649</v>
      </c>
      <c r="AV414">
        <v>52.071679343532502</v>
      </c>
    </row>
    <row r="415" spans="1:48" x14ac:dyDescent="0.45">
      <c r="A415">
        <v>2301</v>
      </c>
      <c r="B415" t="s">
        <v>1520</v>
      </c>
      <c r="C415" t="s">
        <v>1520</v>
      </c>
      <c r="D415" t="s">
        <v>1513</v>
      </c>
      <c r="E415" t="s">
        <v>1521</v>
      </c>
      <c r="G415">
        <v>48</v>
      </c>
      <c r="H415">
        <v>18</v>
      </c>
      <c r="I415" s="10">
        <f>((G415*8)*(G415*8))/10000</f>
        <v>14.7456</v>
      </c>
      <c r="J415" s="10"/>
      <c r="M415" t="s">
        <v>230</v>
      </c>
      <c r="N415" t="s">
        <v>44</v>
      </c>
      <c r="O415" t="s">
        <v>75</v>
      </c>
      <c r="P415" t="s">
        <v>75</v>
      </c>
      <c r="Q415" t="s">
        <v>53</v>
      </c>
      <c r="V415">
        <v>135830.11800000101</v>
      </c>
      <c r="W415">
        <v>453769.85700000101</v>
      </c>
      <c r="X415" t="s">
        <v>1522</v>
      </c>
      <c r="Y415" t="s">
        <v>49</v>
      </c>
      <c r="Z415" t="s">
        <v>1523</v>
      </c>
      <c r="AA415" t="s">
        <v>46</v>
      </c>
      <c r="AB415" s="1">
        <v>44775.305783032403</v>
      </c>
      <c r="AC415" t="s">
        <v>50</v>
      </c>
      <c r="AD415" s="1">
        <v>44778.594605335602</v>
      </c>
      <c r="AE415" t="s">
        <v>51</v>
      </c>
      <c r="AF415" t="s">
        <v>235</v>
      </c>
      <c r="AG415" t="s">
        <v>46</v>
      </c>
      <c r="AH415" t="s">
        <v>46</v>
      </c>
      <c r="AI415" t="s">
        <v>46</v>
      </c>
      <c r="AJ415" t="s">
        <v>46</v>
      </c>
      <c r="AK415" t="s">
        <v>46</v>
      </c>
      <c r="AL415" t="s">
        <v>46</v>
      </c>
      <c r="AM415" t="s">
        <v>53</v>
      </c>
      <c r="AO415" t="s">
        <v>1523</v>
      </c>
      <c r="AP415" t="s">
        <v>53</v>
      </c>
      <c r="AR415" t="s">
        <v>46</v>
      </c>
      <c r="AU415">
        <v>5.1076030433136204</v>
      </c>
      <c r="AV415">
        <v>52.071880464837697</v>
      </c>
    </row>
    <row r="416" spans="1:48" x14ac:dyDescent="0.45">
      <c r="A416">
        <v>2302</v>
      </c>
      <c r="B416" t="s">
        <v>1524</v>
      </c>
      <c r="C416" t="s">
        <v>1524</v>
      </c>
      <c r="D416" t="s">
        <v>1513</v>
      </c>
      <c r="E416" t="s">
        <v>1521</v>
      </c>
      <c r="G416">
        <v>48</v>
      </c>
      <c r="H416">
        <v>20</v>
      </c>
      <c r="I416" s="10">
        <f>((G416*8)*(G416*8))/10000</f>
        <v>14.7456</v>
      </c>
      <c r="J416" s="10"/>
      <c r="M416" t="s">
        <v>230</v>
      </c>
      <c r="N416" t="s">
        <v>44</v>
      </c>
      <c r="O416" t="s">
        <v>68</v>
      </c>
      <c r="P416" t="s">
        <v>68</v>
      </c>
      <c r="Q416" t="s">
        <v>53</v>
      </c>
      <c r="R416" t="s">
        <v>231</v>
      </c>
      <c r="V416">
        <v>135832.426000003</v>
      </c>
      <c r="W416">
        <v>453761.62400000199</v>
      </c>
      <c r="X416" t="s">
        <v>1525</v>
      </c>
      <c r="Y416" t="s">
        <v>71</v>
      </c>
      <c r="Z416" t="s">
        <v>1523</v>
      </c>
      <c r="AA416" t="s">
        <v>46</v>
      </c>
      <c r="AB416" s="1">
        <v>44775.305783032403</v>
      </c>
      <c r="AC416" t="s">
        <v>50</v>
      </c>
      <c r="AD416" s="1">
        <v>44778.594605335602</v>
      </c>
      <c r="AE416" t="s">
        <v>51</v>
      </c>
      <c r="AF416" t="s">
        <v>235</v>
      </c>
      <c r="AG416" t="s">
        <v>46</v>
      </c>
      <c r="AH416" t="s">
        <v>53</v>
      </c>
      <c r="AI416" t="s">
        <v>46</v>
      </c>
      <c r="AJ416" t="s">
        <v>46</v>
      </c>
      <c r="AK416" t="s">
        <v>46</v>
      </c>
      <c r="AL416" t="s">
        <v>46</v>
      </c>
      <c r="AM416" t="s">
        <v>53</v>
      </c>
      <c r="AO416" t="s">
        <v>1523</v>
      </c>
      <c r="AP416" t="s">
        <v>53</v>
      </c>
      <c r="AR416" t="s">
        <v>46</v>
      </c>
      <c r="AU416">
        <v>5.1076371681699104</v>
      </c>
      <c r="AV416">
        <v>52.071806546777701</v>
      </c>
    </row>
    <row r="417" spans="1:48" x14ac:dyDescent="0.45">
      <c r="A417">
        <v>2303</v>
      </c>
      <c r="B417" t="s">
        <v>1526</v>
      </c>
      <c r="C417" t="s">
        <v>1526</v>
      </c>
      <c r="D417" t="s">
        <v>1513</v>
      </c>
      <c r="E417" t="s">
        <v>1521</v>
      </c>
      <c r="G417">
        <v>41</v>
      </c>
      <c r="H417">
        <v>16</v>
      </c>
      <c r="I417" s="10">
        <f>((G417*8)*(G417*8))/10000</f>
        <v>10.7584</v>
      </c>
      <c r="J417" s="10"/>
      <c r="M417" t="s">
        <v>230</v>
      </c>
      <c r="N417" t="s">
        <v>44</v>
      </c>
      <c r="O417" t="s">
        <v>75</v>
      </c>
      <c r="P417" t="s">
        <v>68</v>
      </c>
      <c r="Q417" t="s">
        <v>53</v>
      </c>
      <c r="V417">
        <v>135832.818</v>
      </c>
      <c r="W417">
        <v>453767.636</v>
      </c>
      <c r="X417" t="s">
        <v>1527</v>
      </c>
      <c r="Y417" t="s">
        <v>49</v>
      </c>
      <c r="Z417" t="s">
        <v>1730</v>
      </c>
      <c r="AA417" t="s">
        <v>46</v>
      </c>
      <c r="AB417" s="1">
        <v>44775.305783032403</v>
      </c>
      <c r="AC417" t="s">
        <v>50</v>
      </c>
      <c r="AD417" s="1">
        <v>44777.330259317103</v>
      </c>
      <c r="AE417" t="s">
        <v>51</v>
      </c>
      <c r="AF417" t="s">
        <v>235</v>
      </c>
      <c r="AG417" t="s">
        <v>46</v>
      </c>
      <c r="AH417" t="s">
        <v>46</v>
      </c>
      <c r="AI417" t="s">
        <v>46</v>
      </c>
      <c r="AJ417" t="s">
        <v>53</v>
      </c>
      <c r="AK417" t="s">
        <v>46</v>
      </c>
      <c r="AL417" t="s">
        <v>46</v>
      </c>
      <c r="AM417" t="s">
        <v>53</v>
      </c>
      <c r="AO417" t="s">
        <v>757</v>
      </c>
      <c r="AP417" t="s">
        <v>53</v>
      </c>
      <c r="AR417" t="s">
        <v>46</v>
      </c>
      <c r="AU417">
        <v>5.1076425480949501</v>
      </c>
      <c r="AV417">
        <v>52.071860595974599</v>
      </c>
    </row>
    <row r="418" spans="1:48" x14ac:dyDescent="0.45">
      <c r="A418">
        <v>2304</v>
      </c>
      <c r="B418" t="s">
        <v>1528</v>
      </c>
      <c r="C418" t="s">
        <v>1528</v>
      </c>
      <c r="D418" t="s">
        <v>209</v>
      </c>
      <c r="E418" t="s">
        <v>210</v>
      </c>
      <c r="G418">
        <v>37</v>
      </c>
      <c r="H418">
        <v>14</v>
      </c>
      <c r="I418" s="10">
        <f>((G418*8)*(G418*8))/10000</f>
        <v>8.7615999999999996</v>
      </c>
      <c r="J418" s="10"/>
      <c r="M418" t="s">
        <v>211</v>
      </c>
      <c r="N418" t="s">
        <v>44</v>
      </c>
      <c r="O418" t="s">
        <v>75</v>
      </c>
      <c r="P418" t="s">
        <v>75</v>
      </c>
      <c r="Q418" t="s">
        <v>53</v>
      </c>
      <c r="R418" t="s">
        <v>1529</v>
      </c>
      <c r="V418">
        <v>135854.161000002</v>
      </c>
      <c r="W418">
        <v>453777.49700000102</v>
      </c>
      <c r="X418" t="s">
        <v>1530</v>
      </c>
      <c r="Y418" t="s">
        <v>49</v>
      </c>
      <c r="AB418" s="1">
        <v>44775.305783032403</v>
      </c>
      <c r="AC418" t="s">
        <v>50</v>
      </c>
      <c r="AD418" s="1">
        <v>44777.330259317103</v>
      </c>
      <c r="AE418" t="s">
        <v>51</v>
      </c>
      <c r="AF418" t="s">
        <v>207</v>
      </c>
      <c r="AG418" t="s">
        <v>46</v>
      </c>
      <c r="AH418" t="s">
        <v>46</v>
      </c>
      <c r="AI418" t="s">
        <v>46</v>
      </c>
      <c r="AJ418" t="s">
        <v>53</v>
      </c>
      <c r="AK418" t="s">
        <v>46</v>
      </c>
      <c r="AL418" t="s">
        <v>53</v>
      </c>
      <c r="AM418" t="s">
        <v>53</v>
      </c>
      <c r="AO418" t="s">
        <v>1531</v>
      </c>
      <c r="AP418" t="s">
        <v>53</v>
      </c>
      <c r="AR418" t="s">
        <v>46</v>
      </c>
      <c r="AU418">
        <v>5.10795328751394</v>
      </c>
      <c r="AV418">
        <v>52.071949964160702</v>
      </c>
    </row>
    <row r="419" spans="1:48" x14ac:dyDescent="0.45">
      <c r="A419">
        <v>2305</v>
      </c>
      <c r="B419" t="s">
        <v>1532</v>
      </c>
      <c r="C419" t="s">
        <v>1532</v>
      </c>
      <c r="D419" t="s">
        <v>192</v>
      </c>
      <c r="E419" t="s">
        <v>86</v>
      </c>
      <c r="G419">
        <v>34</v>
      </c>
      <c r="H419">
        <v>8</v>
      </c>
      <c r="I419" s="10">
        <f>((G419*8)*(G419*8))/10000</f>
        <v>7.3983999999999996</v>
      </c>
      <c r="J419" s="10"/>
      <c r="M419" t="s">
        <v>211</v>
      </c>
      <c r="N419" t="s">
        <v>44</v>
      </c>
      <c r="O419" t="s">
        <v>45</v>
      </c>
      <c r="P419" t="s">
        <v>45</v>
      </c>
      <c r="Q419" t="s">
        <v>53</v>
      </c>
      <c r="R419" t="s">
        <v>1529</v>
      </c>
      <c r="V419">
        <v>135854.03000000099</v>
      </c>
      <c r="W419">
        <v>453777.10499999998</v>
      </c>
      <c r="X419" t="s">
        <v>1533</v>
      </c>
      <c r="Y419" t="s">
        <v>49</v>
      </c>
      <c r="Z419" t="s">
        <v>1534</v>
      </c>
      <c r="AB419" s="1">
        <v>44775.305783032403</v>
      </c>
      <c r="AC419" t="s">
        <v>50</v>
      </c>
      <c r="AD419" s="1">
        <v>44776.602888171299</v>
      </c>
      <c r="AE419" t="s">
        <v>51</v>
      </c>
      <c r="AF419" t="s">
        <v>207</v>
      </c>
      <c r="AG419" t="s">
        <v>46</v>
      </c>
      <c r="AH419" t="s">
        <v>46</v>
      </c>
      <c r="AI419" t="s">
        <v>46</v>
      </c>
      <c r="AJ419" t="s">
        <v>53</v>
      </c>
      <c r="AK419" t="s">
        <v>46</v>
      </c>
      <c r="AL419" t="s">
        <v>53</v>
      </c>
      <c r="AM419" t="s">
        <v>46</v>
      </c>
      <c r="AO419" t="s">
        <v>1531</v>
      </c>
      <c r="AP419" t="s">
        <v>53</v>
      </c>
      <c r="AR419" t="s">
        <v>46</v>
      </c>
      <c r="AU419">
        <v>5.10795139882649</v>
      </c>
      <c r="AV419">
        <v>52.071946436352398</v>
      </c>
    </row>
    <row r="420" spans="1:48" x14ac:dyDescent="0.45">
      <c r="A420">
        <v>2306</v>
      </c>
      <c r="B420" t="s">
        <v>1535</v>
      </c>
      <c r="C420" t="s">
        <v>1535</v>
      </c>
      <c r="D420" t="s">
        <v>192</v>
      </c>
      <c r="E420" t="s">
        <v>86</v>
      </c>
      <c r="F420">
        <v>1</v>
      </c>
      <c r="G420">
        <v>38</v>
      </c>
      <c r="H420">
        <v>8</v>
      </c>
      <c r="I420" s="10">
        <f>((G420*8)*(G420*8))/10000</f>
        <v>9.2416</v>
      </c>
      <c r="J420" s="10" t="s">
        <v>1744</v>
      </c>
      <c r="K420" s="10">
        <f>((25*0.4)+I420)+(0.3*G420)</f>
        <v>30.641599999999997</v>
      </c>
      <c r="L420" s="10">
        <f>K420-I420</f>
        <v>21.4</v>
      </c>
      <c r="M420" t="s">
        <v>211</v>
      </c>
      <c r="N420" t="s">
        <v>44</v>
      </c>
      <c r="O420" t="s">
        <v>45</v>
      </c>
      <c r="P420" t="s">
        <v>45</v>
      </c>
      <c r="Q420" s="8" t="s">
        <v>203</v>
      </c>
      <c r="V420">
        <v>135841.45600000001</v>
      </c>
      <c r="W420">
        <v>453738.99200000201</v>
      </c>
      <c r="X420" t="s">
        <v>1536</v>
      </c>
      <c r="Y420" t="s">
        <v>49</v>
      </c>
      <c r="AA420" t="s">
        <v>46</v>
      </c>
      <c r="AB420" s="1">
        <v>44775.305783032403</v>
      </c>
      <c r="AC420" t="s">
        <v>50</v>
      </c>
      <c r="AD420" s="1">
        <v>44776.599532754597</v>
      </c>
      <c r="AE420" t="s">
        <v>51</v>
      </c>
      <c r="AF420" t="s">
        <v>207</v>
      </c>
      <c r="AG420" t="s">
        <v>46</v>
      </c>
      <c r="AH420" t="s">
        <v>46</v>
      </c>
      <c r="AI420" t="s">
        <v>46</v>
      </c>
      <c r="AJ420" t="s">
        <v>46</v>
      </c>
      <c r="AK420" t="s">
        <v>46</v>
      </c>
      <c r="AL420" t="s">
        <v>46</v>
      </c>
      <c r="AM420" s="8" t="s">
        <v>53</v>
      </c>
      <c r="AN420" t="s">
        <v>1788</v>
      </c>
      <c r="AP420" t="s">
        <v>53</v>
      </c>
      <c r="AR420" t="s">
        <v>46</v>
      </c>
      <c r="AU420">
        <v>5.1077701423692004</v>
      </c>
      <c r="AV420">
        <v>52.071603443474601</v>
      </c>
    </row>
    <row r="421" spans="1:48" x14ac:dyDescent="0.45">
      <c r="A421">
        <v>2307</v>
      </c>
      <c r="B421" t="s">
        <v>1537</v>
      </c>
      <c r="C421" t="s">
        <v>1537</v>
      </c>
      <c r="D421" t="s">
        <v>221</v>
      </c>
      <c r="E421" t="s">
        <v>222</v>
      </c>
      <c r="F421">
        <v>1</v>
      </c>
      <c r="G421">
        <v>9</v>
      </c>
      <c r="H421">
        <v>2</v>
      </c>
      <c r="I421" s="10">
        <f>((G421*8)*(G421*8))/10000</f>
        <v>0.51839999999999997</v>
      </c>
      <c r="J421" s="10" t="s">
        <v>1744</v>
      </c>
      <c r="K421" s="10">
        <f>((25*0.4)+I421)+(0.1*G421)</f>
        <v>11.4184</v>
      </c>
      <c r="L421" s="10">
        <f>K421-I421</f>
        <v>10.9</v>
      </c>
      <c r="M421" t="s">
        <v>223</v>
      </c>
      <c r="N421" t="s">
        <v>67</v>
      </c>
      <c r="O421" t="s">
        <v>75</v>
      </c>
      <c r="P421" t="s">
        <v>75</v>
      </c>
      <c r="Q421" t="s">
        <v>46</v>
      </c>
      <c r="V421">
        <v>135821.72200000301</v>
      </c>
      <c r="W421">
        <v>453755.50300000201</v>
      </c>
      <c r="X421" t="s">
        <v>1538</v>
      </c>
      <c r="Y421" t="s">
        <v>49</v>
      </c>
      <c r="AA421" t="s">
        <v>46</v>
      </c>
      <c r="AB421" s="1">
        <v>44775.305783032403</v>
      </c>
      <c r="AC421" t="s">
        <v>50</v>
      </c>
      <c r="AD421" s="1">
        <v>44778.592996319399</v>
      </c>
      <c r="AE421" t="s">
        <v>51</v>
      </c>
      <c r="AF421" t="s">
        <v>73</v>
      </c>
      <c r="AG421" t="s">
        <v>46</v>
      </c>
      <c r="AH421" t="s">
        <v>46</v>
      </c>
      <c r="AI421" t="s">
        <v>46</v>
      </c>
      <c r="AJ421" t="s">
        <v>46</v>
      </c>
      <c r="AK421" t="s">
        <v>46</v>
      </c>
      <c r="AL421" t="s">
        <v>46</v>
      </c>
      <c r="AM421" t="s">
        <v>46</v>
      </c>
      <c r="AP421" t="s">
        <v>53</v>
      </c>
      <c r="AR421" t="s">
        <v>46</v>
      </c>
      <c r="AU421">
        <v>5.1074813919660897</v>
      </c>
      <c r="AV421">
        <v>52.071751161074403</v>
      </c>
    </row>
    <row r="422" spans="1:48" x14ac:dyDescent="0.45">
      <c r="A422">
        <v>2308</v>
      </c>
      <c r="B422" t="s">
        <v>1539</v>
      </c>
      <c r="C422" t="s">
        <v>1539</v>
      </c>
      <c r="D422" t="s">
        <v>221</v>
      </c>
      <c r="E422" t="s">
        <v>222</v>
      </c>
      <c r="F422">
        <v>1</v>
      </c>
      <c r="G422">
        <v>9</v>
      </c>
      <c r="H422">
        <v>2</v>
      </c>
      <c r="I422" s="10">
        <f>((G422*8)*(G422*8))/10000</f>
        <v>0.51839999999999997</v>
      </c>
      <c r="J422" s="10" t="s">
        <v>1744</v>
      </c>
      <c r="K422" s="10">
        <f>((25*0.4)+I422)+(0.1*G422)</f>
        <v>11.4184</v>
      </c>
      <c r="L422" s="10">
        <f>K422-I422</f>
        <v>10.9</v>
      </c>
      <c r="M422" t="s">
        <v>223</v>
      </c>
      <c r="N422" t="s">
        <v>67</v>
      </c>
      <c r="O422" t="s">
        <v>75</v>
      </c>
      <c r="P422" t="s">
        <v>75</v>
      </c>
      <c r="Q422" t="s">
        <v>46</v>
      </c>
      <c r="V422">
        <v>135808.65300000101</v>
      </c>
      <c r="W422">
        <v>453752.54000000301</v>
      </c>
      <c r="X422" t="s">
        <v>1540</v>
      </c>
      <c r="Y422" t="s">
        <v>49</v>
      </c>
      <c r="AA422" t="s">
        <v>46</v>
      </c>
      <c r="AB422" s="1">
        <v>44775.305783032403</v>
      </c>
      <c r="AC422" t="s">
        <v>50</v>
      </c>
      <c r="AD422" s="1">
        <v>44778.592996319399</v>
      </c>
      <c r="AE422" t="s">
        <v>51</v>
      </c>
      <c r="AF422" t="s">
        <v>73</v>
      </c>
      <c r="AG422" t="s">
        <v>46</v>
      </c>
      <c r="AH422" t="s">
        <v>46</v>
      </c>
      <c r="AI422" t="s">
        <v>46</v>
      </c>
      <c r="AJ422" t="s">
        <v>46</v>
      </c>
      <c r="AK422" t="s">
        <v>46</v>
      </c>
      <c r="AL422" t="s">
        <v>46</v>
      </c>
      <c r="AM422" t="s">
        <v>46</v>
      </c>
      <c r="AP422" t="s">
        <v>53</v>
      </c>
      <c r="AR422" t="s">
        <v>46</v>
      </c>
      <c r="AU422">
        <v>5.1072909447414601</v>
      </c>
      <c r="AV422">
        <v>52.071724077246799</v>
      </c>
    </row>
    <row r="423" spans="1:48" x14ac:dyDescent="0.45">
      <c r="A423">
        <v>1735</v>
      </c>
      <c r="B423" t="s">
        <v>220</v>
      </c>
      <c r="C423" t="s">
        <v>220</v>
      </c>
      <c r="D423" t="s">
        <v>221</v>
      </c>
      <c r="E423" t="s">
        <v>222</v>
      </c>
      <c r="F423">
        <v>1</v>
      </c>
      <c r="G423">
        <v>10</v>
      </c>
      <c r="H423">
        <v>2</v>
      </c>
      <c r="I423" s="10">
        <f>((G423*8)*(G423*8))/10000</f>
        <v>0.64</v>
      </c>
      <c r="J423" s="10" t="s">
        <v>1744</v>
      </c>
      <c r="K423" s="10">
        <f>((25*0.4)+I423)+(0.1*G423)</f>
        <v>11.64</v>
      </c>
      <c r="L423" s="10">
        <f>K423-I423</f>
        <v>11</v>
      </c>
      <c r="M423" t="s">
        <v>223</v>
      </c>
      <c r="N423" t="s">
        <v>67</v>
      </c>
      <c r="O423" t="s">
        <v>75</v>
      </c>
      <c r="P423" t="s">
        <v>75</v>
      </c>
      <c r="Q423" t="s">
        <v>46</v>
      </c>
      <c r="V423">
        <v>135806.86700000201</v>
      </c>
      <c r="W423">
        <v>453763.91</v>
      </c>
      <c r="X423" t="s">
        <v>224</v>
      </c>
      <c r="Y423" t="s">
        <v>49</v>
      </c>
      <c r="AA423" t="s">
        <v>46</v>
      </c>
      <c r="AB423" s="1">
        <v>44775.305783032403</v>
      </c>
      <c r="AC423" t="s">
        <v>50</v>
      </c>
      <c r="AD423" s="1">
        <v>44778.592996319399</v>
      </c>
      <c r="AE423" t="s">
        <v>51</v>
      </c>
      <c r="AF423" t="s">
        <v>73</v>
      </c>
      <c r="AG423" t="s">
        <v>46</v>
      </c>
      <c r="AH423" t="s">
        <v>46</v>
      </c>
      <c r="AI423" t="s">
        <v>46</v>
      </c>
      <c r="AJ423" t="s">
        <v>46</v>
      </c>
      <c r="AK423" t="s">
        <v>46</v>
      </c>
      <c r="AL423" t="s">
        <v>46</v>
      </c>
      <c r="AM423" t="s">
        <v>46</v>
      </c>
      <c r="AP423" t="s">
        <v>53</v>
      </c>
      <c r="AR423" t="s">
        <v>46</v>
      </c>
      <c r="AU423">
        <v>5.1072642565210904</v>
      </c>
      <c r="AV423">
        <v>52.0718262085296</v>
      </c>
    </row>
    <row r="424" spans="1:48" x14ac:dyDescent="0.45">
      <c r="A424">
        <v>2309</v>
      </c>
      <c r="B424" t="s">
        <v>1541</v>
      </c>
      <c r="C424" t="s">
        <v>1541</v>
      </c>
      <c r="D424" t="s">
        <v>221</v>
      </c>
      <c r="E424" t="s">
        <v>222</v>
      </c>
      <c r="F424">
        <v>1</v>
      </c>
      <c r="G424">
        <v>10</v>
      </c>
      <c r="H424">
        <v>2</v>
      </c>
      <c r="I424" s="10">
        <f>((G424*8)*(G424*8))/10000</f>
        <v>0.64</v>
      </c>
      <c r="J424" s="10" t="s">
        <v>1744</v>
      </c>
      <c r="K424" s="10">
        <f>((25*0.4)+I424)+(0.1*G424)</f>
        <v>11.64</v>
      </c>
      <c r="L424" s="10">
        <f>K424-I424</f>
        <v>11</v>
      </c>
      <c r="M424" t="s">
        <v>223</v>
      </c>
      <c r="N424" t="s">
        <v>67</v>
      </c>
      <c r="O424" t="s">
        <v>75</v>
      </c>
      <c r="P424" t="s">
        <v>75</v>
      </c>
      <c r="Q424" t="s">
        <v>46</v>
      </c>
      <c r="V424">
        <v>135819.239</v>
      </c>
      <c r="W424">
        <v>453767.22100000101</v>
      </c>
      <c r="X424" t="s">
        <v>1542</v>
      </c>
      <c r="Y424" t="s">
        <v>49</v>
      </c>
      <c r="AA424" t="s">
        <v>46</v>
      </c>
      <c r="AB424" s="1">
        <v>44775.305783032403</v>
      </c>
      <c r="AC424" t="s">
        <v>50</v>
      </c>
      <c r="AD424" s="1">
        <v>44778.592996319399</v>
      </c>
      <c r="AE424" t="s">
        <v>51</v>
      </c>
      <c r="AF424" t="s">
        <v>73</v>
      </c>
      <c r="AG424" t="s">
        <v>46</v>
      </c>
      <c r="AH424" t="s">
        <v>46</v>
      </c>
      <c r="AI424" t="s">
        <v>46</v>
      </c>
      <c r="AJ424" t="s">
        <v>46</v>
      </c>
      <c r="AK424" t="s">
        <v>46</v>
      </c>
      <c r="AL424" t="s">
        <v>46</v>
      </c>
      <c r="AM424" t="s">
        <v>46</v>
      </c>
      <c r="AP424" t="s">
        <v>53</v>
      </c>
      <c r="AR424" t="s">
        <v>46</v>
      </c>
      <c r="AU424">
        <v>5.1074445187200501</v>
      </c>
      <c r="AV424">
        <v>52.071856396084499</v>
      </c>
    </row>
    <row r="425" spans="1:48" x14ac:dyDescent="0.45">
      <c r="A425">
        <v>1639</v>
      </c>
      <c r="C425" t="s">
        <v>54</v>
      </c>
      <c r="D425" t="s">
        <v>41</v>
      </c>
      <c r="E425" t="s">
        <v>42</v>
      </c>
      <c r="F425">
        <v>1</v>
      </c>
      <c r="G425">
        <v>7</v>
      </c>
      <c r="H425">
        <v>1</v>
      </c>
      <c r="I425" s="10">
        <f>((G425*8)*(G425*8))/10000</f>
        <v>0.31359999999999999</v>
      </c>
      <c r="J425" s="10" t="s">
        <v>1744</v>
      </c>
      <c r="K425" s="10">
        <f>((25*0.4)+I425)+(0.05*G425)</f>
        <v>10.663599999999999</v>
      </c>
      <c r="L425" s="10">
        <f>K425-I425</f>
        <v>10.35</v>
      </c>
      <c r="M425" t="s">
        <v>43</v>
      </c>
      <c r="N425" t="s">
        <v>44</v>
      </c>
      <c r="O425" t="s">
        <v>45</v>
      </c>
      <c r="P425" t="s">
        <v>45</v>
      </c>
      <c r="Q425" t="s">
        <v>46</v>
      </c>
      <c r="S425" t="s">
        <v>47</v>
      </c>
      <c r="V425">
        <v>135883.42280000099</v>
      </c>
      <c r="W425">
        <v>453241.24850000098</v>
      </c>
      <c r="X425" t="s">
        <v>48</v>
      </c>
      <c r="Y425" t="s">
        <v>49</v>
      </c>
      <c r="AB425" s="1">
        <v>44775.305783032403</v>
      </c>
      <c r="AC425" t="s">
        <v>50</v>
      </c>
      <c r="AD425" s="1">
        <v>44776.445347627297</v>
      </c>
      <c r="AE425" t="s">
        <v>51</v>
      </c>
      <c r="AF425" t="s">
        <v>52</v>
      </c>
      <c r="AG425" t="s">
        <v>46</v>
      </c>
      <c r="AH425" t="s">
        <v>46</v>
      </c>
      <c r="AI425" t="s">
        <v>46</v>
      </c>
      <c r="AJ425" t="s">
        <v>46</v>
      </c>
      <c r="AK425" t="s">
        <v>46</v>
      </c>
      <c r="AL425" t="s">
        <v>46</v>
      </c>
      <c r="AM425" t="s">
        <v>46</v>
      </c>
      <c r="AP425" t="s">
        <v>53</v>
      </c>
      <c r="AR425" t="s">
        <v>46</v>
      </c>
      <c r="AU425">
        <v>5.1084100965301404</v>
      </c>
      <c r="AV425">
        <v>52.067131190506899</v>
      </c>
    </row>
    <row r="426" spans="1:48" x14ac:dyDescent="0.45">
      <c r="A426">
        <v>1648</v>
      </c>
      <c r="C426" t="s">
        <v>81</v>
      </c>
      <c r="D426" t="s">
        <v>1123</v>
      </c>
      <c r="E426" t="s">
        <v>1124</v>
      </c>
      <c r="F426">
        <v>1</v>
      </c>
      <c r="G426">
        <v>7</v>
      </c>
      <c r="H426">
        <v>3</v>
      </c>
      <c r="I426" s="10">
        <f>((G426*8)*(G426*8))/10000</f>
        <v>0.31359999999999999</v>
      </c>
      <c r="J426" s="10" t="s">
        <v>1744</v>
      </c>
      <c r="K426" s="10">
        <f>((25*0.4)+I426)+(0.05*G426)</f>
        <v>10.663599999999999</v>
      </c>
      <c r="L426" s="10">
        <f>K426-I426</f>
        <v>10.35</v>
      </c>
      <c r="M426" t="s">
        <v>66</v>
      </c>
      <c r="N426" t="s">
        <v>67</v>
      </c>
      <c r="O426" t="s">
        <v>75</v>
      </c>
      <c r="P426" t="s">
        <v>45</v>
      </c>
      <c r="Q426" t="s">
        <v>46</v>
      </c>
      <c r="V426">
        <v>135837.33800000299</v>
      </c>
      <c r="W426">
        <v>453303.55090000102</v>
      </c>
      <c r="X426" t="s">
        <v>80</v>
      </c>
      <c r="Y426" t="s">
        <v>49</v>
      </c>
      <c r="AB426" s="1">
        <v>44775.305783032403</v>
      </c>
      <c r="AC426" t="s">
        <v>50</v>
      </c>
      <c r="AD426" s="1">
        <v>44778.591632592601</v>
      </c>
      <c r="AE426" t="s">
        <v>51</v>
      </c>
      <c r="AF426" t="s">
        <v>73</v>
      </c>
      <c r="AG426" t="s">
        <v>46</v>
      </c>
      <c r="AH426" t="s">
        <v>46</v>
      </c>
      <c r="AI426" t="s">
        <v>46</v>
      </c>
      <c r="AJ426" t="s">
        <v>46</v>
      </c>
      <c r="AK426" t="s">
        <v>46</v>
      </c>
      <c r="AL426" t="s">
        <v>46</v>
      </c>
      <c r="AM426" t="s">
        <v>46</v>
      </c>
      <c r="AP426" t="s">
        <v>53</v>
      </c>
      <c r="AR426" t="s">
        <v>46</v>
      </c>
      <c r="AU426">
        <v>5.1077345150464204</v>
      </c>
      <c r="AV426">
        <v>52.067689570968</v>
      </c>
    </row>
    <row r="427" spans="1:48" x14ac:dyDescent="0.45">
      <c r="A427">
        <v>1649</v>
      </c>
      <c r="C427" t="s">
        <v>83</v>
      </c>
      <c r="D427" t="s">
        <v>1123</v>
      </c>
      <c r="E427" t="s">
        <v>1124</v>
      </c>
      <c r="F427">
        <v>1</v>
      </c>
      <c r="G427">
        <v>7</v>
      </c>
      <c r="H427">
        <v>3</v>
      </c>
      <c r="I427" s="10">
        <f>((G427*8)*(G427*7))/10000</f>
        <v>0.27439999999999998</v>
      </c>
      <c r="J427" s="10" t="s">
        <v>1744</v>
      </c>
      <c r="K427" s="10">
        <f>((25*0.4)+I427)+(0.05*G427)</f>
        <v>10.6244</v>
      </c>
      <c r="L427" s="10">
        <f>K427-I427</f>
        <v>10.35</v>
      </c>
      <c r="M427" t="s">
        <v>66</v>
      </c>
      <c r="N427" t="s">
        <v>67</v>
      </c>
      <c r="O427" t="s">
        <v>75</v>
      </c>
      <c r="P427" t="s">
        <v>45</v>
      </c>
      <c r="Q427" t="s">
        <v>46</v>
      </c>
      <c r="V427">
        <v>135836.81460000199</v>
      </c>
      <c r="W427">
        <v>453307.14330000099</v>
      </c>
      <c r="X427" t="s">
        <v>82</v>
      </c>
      <c r="Y427" t="s">
        <v>49</v>
      </c>
      <c r="AB427" s="1">
        <v>44775.305783032403</v>
      </c>
      <c r="AC427" t="s">
        <v>50</v>
      </c>
      <c r="AD427" s="1">
        <v>44778.591632592601</v>
      </c>
      <c r="AE427" t="s">
        <v>51</v>
      </c>
      <c r="AF427" t="s">
        <v>73</v>
      </c>
      <c r="AG427" t="s">
        <v>46</v>
      </c>
      <c r="AH427" t="s">
        <v>46</v>
      </c>
      <c r="AI427" t="s">
        <v>46</v>
      </c>
      <c r="AJ427" t="s">
        <v>46</v>
      </c>
      <c r="AK427" t="s">
        <v>46</v>
      </c>
      <c r="AL427" t="s">
        <v>46</v>
      </c>
      <c r="AM427" t="s">
        <v>46</v>
      </c>
      <c r="AP427" t="s">
        <v>53</v>
      </c>
      <c r="AR427" t="s">
        <v>46</v>
      </c>
      <c r="AU427">
        <v>5.1077266802857304</v>
      </c>
      <c r="AV427">
        <v>52.067721841250403</v>
      </c>
    </row>
    <row r="428" spans="1:48" x14ac:dyDescent="0.45">
      <c r="A428">
        <v>1650</v>
      </c>
      <c r="C428" t="s">
        <v>85</v>
      </c>
      <c r="D428" t="s">
        <v>1123</v>
      </c>
      <c r="E428" t="s">
        <v>1124</v>
      </c>
      <c r="F428">
        <v>1</v>
      </c>
      <c r="G428">
        <v>7</v>
      </c>
      <c r="H428">
        <v>3</v>
      </c>
      <c r="I428" s="10">
        <f>((G428*8)*(G428*7))/10000</f>
        <v>0.27439999999999998</v>
      </c>
      <c r="J428" s="10" t="s">
        <v>1744</v>
      </c>
      <c r="K428" s="10">
        <f>((25*0.4)+I428)+(0.05*G428)</f>
        <v>10.6244</v>
      </c>
      <c r="L428" s="10">
        <f>K428-I428</f>
        <v>10.35</v>
      </c>
      <c r="M428" t="s">
        <v>66</v>
      </c>
      <c r="N428" t="s">
        <v>67</v>
      </c>
      <c r="O428" t="s">
        <v>75</v>
      </c>
      <c r="P428" t="s">
        <v>45</v>
      </c>
      <c r="Q428" t="s">
        <v>46</v>
      </c>
      <c r="V428">
        <v>135835.28490000201</v>
      </c>
      <c r="W428">
        <v>453318.79599999997</v>
      </c>
      <c r="X428" t="s">
        <v>84</v>
      </c>
      <c r="Y428" t="s">
        <v>49</v>
      </c>
      <c r="AB428" s="1">
        <v>44775.305783032403</v>
      </c>
      <c r="AC428" t="s">
        <v>50</v>
      </c>
      <c r="AD428" s="1">
        <v>44778.591632592601</v>
      </c>
      <c r="AE428" t="s">
        <v>51</v>
      </c>
      <c r="AF428" t="s">
        <v>73</v>
      </c>
      <c r="AG428" t="s">
        <v>46</v>
      </c>
      <c r="AH428" t="s">
        <v>46</v>
      </c>
      <c r="AI428" t="s">
        <v>46</v>
      </c>
      <c r="AJ428" t="s">
        <v>46</v>
      </c>
      <c r="AK428" t="s">
        <v>46</v>
      </c>
      <c r="AL428" t="s">
        <v>46</v>
      </c>
      <c r="AM428" t="s">
        <v>46</v>
      </c>
      <c r="AP428" t="s">
        <v>53</v>
      </c>
      <c r="AR428" t="s">
        <v>46</v>
      </c>
      <c r="AU428">
        <v>5.1077037174553501</v>
      </c>
      <c r="AV428">
        <v>52.067826522461303</v>
      </c>
    </row>
    <row r="429" spans="1:48" x14ac:dyDescent="0.45">
      <c r="A429">
        <v>1651</v>
      </c>
      <c r="C429" t="s">
        <v>92</v>
      </c>
      <c r="D429" t="s">
        <v>1720</v>
      </c>
      <c r="E429" t="s">
        <v>86</v>
      </c>
      <c r="G429">
        <v>15</v>
      </c>
      <c r="I429" s="10">
        <f>((G429*8)*(G429*8))/10000</f>
        <v>1.44</v>
      </c>
      <c r="J429" s="10"/>
      <c r="M429" t="s">
        <v>66</v>
      </c>
      <c r="N429" t="s">
        <v>67</v>
      </c>
      <c r="O429" t="s">
        <v>87</v>
      </c>
      <c r="P429" t="s">
        <v>88</v>
      </c>
      <c r="Q429" t="s">
        <v>53</v>
      </c>
      <c r="R429" t="s">
        <v>87</v>
      </c>
      <c r="X429" t="s">
        <v>89</v>
      </c>
      <c r="Y429" t="s">
        <v>87</v>
      </c>
      <c r="Z429" t="s">
        <v>91</v>
      </c>
      <c r="AB429" s="1">
        <v>44775.305783032403</v>
      </c>
      <c r="AC429" t="s">
        <v>50</v>
      </c>
      <c r="AD429" s="1">
        <v>44778.602720115698</v>
      </c>
      <c r="AE429" t="s">
        <v>51</v>
      </c>
      <c r="AP429" t="s">
        <v>46</v>
      </c>
      <c r="AQ429" t="s">
        <v>1726</v>
      </c>
      <c r="AR429" t="s">
        <v>46</v>
      </c>
      <c r="AU429">
        <v>5.1075609477984996</v>
      </c>
      <c r="AV429">
        <v>52.067848215459101</v>
      </c>
    </row>
    <row r="430" spans="1:48" x14ac:dyDescent="0.45">
      <c r="A430">
        <v>1652</v>
      </c>
      <c r="C430" t="s">
        <v>97</v>
      </c>
      <c r="D430" t="s">
        <v>93</v>
      </c>
      <c r="E430" t="s">
        <v>94</v>
      </c>
      <c r="F430">
        <v>1</v>
      </c>
      <c r="G430">
        <v>5</v>
      </c>
      <c r="H430">
        <v>2</v>
      </c>
      <c r="I430" s="10">
        <f>((G430*8)*(G430*7))/10000</f>
        <v>0.14000000000000001</v>
      </c>
      <c r="J430" s="10" t="s">
        <v>1744</v>
      </c>
      <c r="K430" s="10">
        <f>((25*0.4)+I430)+(0.05*G430)</f>
        <v>10.39</v>
      </c>
      <c r="L430" s="10">
        <f>K430-I430</f>
        <v>10.25</v>
      </c>
      <c r="M430" t="s">
        <v>66</v>
      </c>
      <c r="N430" t="s">
        <v>44</v>
      </c>
      <c r="O430" t="s">
        <v>45</v>
      </c>
      <c r="P430" t="s">
        <v>45</v>
      </c>
      <c r="Q430" t="s">
        <v>46</v>
      </c>
      <c r="V430">
        <v>135961.786000002</v>
      </c>
      <c r="W430">
        <v>453407.205300003</v>
      </c>
      <c r="X430" t="s">
        <v>95</v>
      </c>
      <c r="Y430" t="s">
        <v>49</v>
      </c>
      <c r="Z430" t="s">
        <v>96</v>
      </c>
      <c r="AA430" t="s">
        <v>46</v>
      </c>
      <c r="AB430" s="1">
        <v>44775.305783032403</v>
      </c>
      <c r="AC430" t="s">
        <v>50</v>
      </c>
      <c r="AD430" s="1">
        <v>44777.594294965304</v>
      </c>
      <c r="AE430" t="s">
        <v>51</v>
      </c>
      <c r="AF430" t="s">
        <v>73</v>
      </c>
      <c r="AG430" t="s">
        <v>46</v>
      </c>
      <c r="AH430" t="s">
        <v>46</v>
      </c>
      <c r="AI430" t="s">
        <v>46</v>
      </c>
      <c r="AJ430" t="s">
        <v>46</v>
      </c>
      <c r="AK430" t="s">
        <v>46</v>
      </c>
      <c r="AL430" t="s">
        <v>46</v>
      </c>
      <c r="AM430" t="s">
        <v>46</v>
      </c>
      <c r="AP430" t="s">
        <v>53</v>
      </c>
      <c r="AR430" t="s">
        <v>46</v>
      </c>
      <c r="AU430">
        <v>5.1095436691772003</v>
      </c>
      <c r="AV430">
        <v>52.068625502932498</v>
      </c>
    </row>
    <row r="431" spans="1:48" x14ac:dyDescent="0.45">
      <c r="A431">
        <v>1653</v>
      </c>
      <c r="C431" t="s">
        <v>99</v>
      </c>
      <c r="D431" t="s">
        <v>93</v>
      </c>
      <c r="E431" t="s">
        <v>94</v>
      </c>
      <c r="F431">
        <v>1</v>
      </c>
      <c r="G431">
        <v>5</v>
      </c>
      <c r="H431">
        <v>2</v>
      </c>
      <c r="I431" s="10">
        <f>((G431*8)*(G431*7))/10000</f>
        <v>0.14000000000000001</v>
      </c>
      <c r="J431" s="10" t="s">
        <v>1744</v>
      </c>
      <c r="K431" s="10">
        <f>((25*0.4)+I431)+(0.05*G431)</f>
        <v>10.39</v>
      </c>
      <c r="L431" s="10">
        <f>K431-I431</f>
        <v>10.25</v>
      </c>
      <c r="M431" t="s">
        <v>66</v>
      </c>
      <c r="N431" t="s">
        <v>44</v>
      </c>
      <c r="O431" t="s">
        <v>45</v>
      </c>
      <c r="P431" t="s">
        <v>45</v>
      </c>
      <c r="Q431" t="s">
        <v>46</v>
      </c>
      <c r="V431">
        <v>135957.2819</v>
      </c>
      <c r="W431">
        <v>453407.962500002</v>
      </c>
      <c r="X431" t="s">
        <v>98</v>
      </c>
      <c r="Y431" t="s">
        <v>49</v>
      </c>
      <c r="Z431" t="s">
        <v>96</v>
      </c>
      <c r="AA431" t="s">
        <v>46</v>
      </c>
      <c r="AB431" s="1">
        <v>44775.305783032403</v>
      </c>
      <c r="AC431" t="s">
        <v>50</v>
      </c>
      <c r="AD431" s="1">
        <v>44777.594294965304</v>
      </c>
      <c r="AE431" t="s">
        <v>51</v>
      </c>
      <c r="AF431" t="s">
        <v>73</v>
      </c>
      <c r="AG431" t="s">
        <v>46</v>
      </c>
      <c r="AH431" t="s">
        <v>46</v>
      </c>
      <c r="AI431" t="s">
        <v>46</v>
      </c>
      <c r="AJ431" t="s">
        <v>46</v>
      </c>
      <c r="AK431" t="s">
        <v>46</v>
      </c>
      <c r="AL431" t="s">
        <v>46</v>
      </c>
      <c r="AM431" t="s">
        <v>46</v>
      </c>
      <c r="AP431" t="s">
        <v>53</v>
      </c>
      <c r="AR431" t="s">
        <v>46</v>
      </c>
      <c r="AU431">
        <v>5.1094779384129403</v>
      </c>
      <c r="AV431">
        <v>52.068632153864101</v>
      </c>
    </row>
    <row r="432" spans="1:48" x14ac:dyDescent="0.45">
      <c r="A432">
        <v>1654</v>
      </c>
      <c r="C432" t="s">
        <v>101</v>
      </c>
      <c r="D432" t="s">
        <v>93</v>
      </c>
      <c r="E432" t="s">
        <v>94</v>
      </c>
      <c r="F432">
        <v>1</v>
      </c>
      <c r="G432">
        <v>5</v>
      </c>
      <c r="H432">
        <v>2</v>
      </c>
      <c r="I432" s="10">
        <f>((G432*8)*(G432*7))/10000</f>
        <v>0.14000000000000001</v>
      </c>
      <c r="J432" s="10" t="s">
        <v>1744</v>
      </c>
      <c r="K432" s="10">
        <f>((25*0.4)+I432)+(0.05*G432)</f>
        <v>10.39</v>
      </c>
      <c r="L432" s="10">
        <f>K432-I432</f>
        <v>10.25</v>
      </c>
      <c r="M432" t="s">
        <v>66</v>
      </c>
      <c r="N432" t="s">
        <v>44</v>
      </c>
      <c r="O432" t="s">
        <v>45</v>
      </c>
      <c r="P432" t="s">
        <v>45</v>
      </c>
      <c r="Q432" t="s">
        <v>46</v>
      </c>
      <c r="V432">
        <v>135958.12780000301</v>
      </c>
      <c r="W432">
        <v>453408.33410000103</v>
      </c>
      <c r="X432" t="s">
        <v>100</v>
      </c>
      <c r="Y432" t="s">
        <v>49</v>
      </c>
      <c r="Z432" t="s">
        <v>96</v>
      </c>
      <c r="AA432" t="s">
        <v>46</v>
      </c>
      <c r="AB432" s="1">
        <v>44775.305783032403</v>
      </c>
      <c r="AC432" t="s">
        <v>50</v>
      </c>
      <c r="AD432" s="1">
        <v>44777.594294965304</v>
      </c>
      <c r="AE432" t="s">
        <v>51</v>
      </c>
      <c r="AF432" t="s">
        <v>73</v>
      </c>
      <c r="AG432" t="s">
        <v>46</v>
      </c>
      <c r="AH432" t="s">
        <v>46</v>
      </c>
      <c r="AI432" t="s">
        <v>46</v>
      </c>
      <c r="AJ432" t="s">
        <v>46</v>
      </c>
      <c r="AK432" t="s">
        <v>46</v>
      </c>
      <c r="AL432" t="s">
        <v>46</v>
      </c>
      <c r="AM432" t="s">
        <v>46</v>
      </c>
      <c r="AP432" t="s">
        <v>53</v>
      </c>
      <c r="AR432" t="s">
        <v>46</v>
      </c>
      <c r="AU432">
        <v>5.10949025444169</v>
      </c>
      <c r="AV432">
        <v>52.068635522861001</v>
      </c>
    </row>
    <row r="433" spans="1:48" x14ac:dyDescent="0.45">
      <c r="A433">
        <v>1655</v>
      </c>
      <c r="C433" t="s">
        <v>103</v>
      </c>
      <c r="D433" t="s">
        <v>93</v>
      </c>
      <c r="E433" t="s">
        <v>94</v>
      </c>
      <c r="F433">
        <v>1</v>
      </c>
      <c r="G433">
        <v>5</v>
      </c>
      <c r="H433">
        <v>2</v>
      </c>
      <c r="I433" s="10">
        <f>((G433*8)*(G433*7))/10000</f>
        <v>0.14000000000000001</v>
      </c>
      <c r="J433" s="10" t="s">
        <v>1744</v>
      </c>
      <c r="K433" s="10">
        <f>((25*0.4)+I433)+(0.05*G433)</f>
        <v>10.39</v>
      </c>
      <c r="L433" s="10">
        <f>K433-I433</f>
        <v>10.25</v>
      </c>
      <c r="M433" t="s">
        <v>66</v>
      </c>
      <c r="N433" t="s">
        <v>44</v>
      </c>
      <c r="O433" t="s">
        <v>45</v>
      </c>
      <c r="P433" t="s">
        <v>45</v>
      </c>
      <c r="Q433" t="s">
        <v>46</v>
      </c>
      <c r="V433">
        <v>135956.95760000101</v>
      </c>
      <c r="W433">
        <v>453408.69140000298</v>
      </c>
      <c r="X433" t="s">
        <v>102</v>
      </c>
      <c r="Y433" t="s">
        <v>49</v>
      </c>
      <c r="Z433" t="s">
        <v>96</v>
      </c>
      <c r="AA433" t="s">
        <v>46</v>
      </c>
      <c r="AB433" s="1">
        <v>44775.305783032403</v>
      </c>
      <c r="AC433" t="s">
        <v>50</v>
      </c>
      <c r="AD433" s="1">
        <v>44777.594294965304</v>
      </c>
      <c r="AE433" t="s">
        <v>51</v>
      </c>
      <c r="AF433" t="s">
        <v>73</v>
      </c>
      <c r="AG433" t="s">
        <v>46</v>
      </c>
      <c r="AH433" t="s">
        <v>46</v>
      </c>
      <c r="AI433" t="s">
        <v>46</v>
      </c>
      <c r="AJ433" t="s">
        <v>46</v>
      </c>
      <c r="AK433" t="s">
        <v>46</v>
      </c>
      <c r="AL433" t="s">
        <v>46</v>
      </c>
      <c r="AM433" t="s">
        <v>46</v>
      </c>
      <c r="AP433" t="s">
        <v>53</v>
      </c>
      <c r="AR433" t="s">
        <v>46</v>
      </c>
      <c r="AU433">
        <v>5.1094731681233601</v>
      </c>
      <c r="AV433">
        <v>52.068638694050598</v>
      </c>
    </row>
    <row r="434" spans="1:48" x14ac:dyDescent="0.45">
      <c r="A434">
        <v>1656</v>
      </c>
      <c r="C434" t="s">
        <v>107</v>
      </c>
      <c r="D434" t="s">
        <v>104</v>
      </c>
      <c r="E434" t="s">
        <v>105</v>
      </c>
      <c r="F434">
        <v>2</v>
      </c>
      <c r="G434">
        <v>7</v>
      </c>
      <c r="H434">
        <v>3</v>
      </c>
      <c r="I434" s="10">
        <f>((G434*8)*(G434*8))/10000</f>
        <v>0.31359999999999999</v>
      </c>
      <c r="J434" s="10" t="s">
        <v>1744</v>
      </c>
      <c r="K434" s="10">
        <f>((25*0.22)+I434)+(0.05*G434)</f>
        <v>6.1635999999999997</v>
      </c>
      <c r="L434" s="10">
        <f>K434-I434</f>
        <v>5.85</v>
      </c>
      <c r="M434" t="s">
        <v>66</v>
      </c>
      <c r="N434" t="s">
        <v>44</v>
      </c>
      <c r="O434" t="s">
        <v>45</v>
      </c>
      <c r="P434" t="s">
        <v>45</v>
      </c>
      <c r="Q434" t="s">
        <v>46</v>
      </c>
      <c r="V434">
        <v>135958.777800001</v>
      </c>
      <c r="W434">
        <v>453410.60480000102</v>
      </c>
      <c r="X434" t="s">
        <v>106</v>
      </c>
      <c r="Y434" t="s">
        <v>49</v>
      </c>
      <c r="Z434" t="s">
        <v>96</v>
      </c>
      <c r="AA434" t="s">
        <v>46</v>
      </c>
      <c r="AB434" s="1">
        <v>44775.305783032403</v>
      </c>
      <c r="AC434" t="s">
        <v>50</v>
      </c>
      <c r="AD434" s="1">
        <v>44777.594294965304</v>
      </c>
      <c r="AE434" t="s">
        <v>51</v>
      </c>
      <c r="AF434" t="s">
        <v>73</v>
      </c>
      <c r="AG434" t="s">
        <v>46</v>
      </c>
      <c r="AH434" t="s">
        <v>46</v>
      </c>
      <c r="AI434" t="s">
        <v>46</v>
      </c>
      <c r="AJ434" t="s">
        <v>46</v>
      </c>
      <c r="AK434" t="s">
        <v>46</v>
      </c>
      <c r="AL434" t="s">
        <v>46</v>
      </c>
      <c r="AM434" t="s">
        <v>46</v>
      </c>
      <c r="AP434" t="s">
        <v>53</v>
      </c>
      <c r="AR434" t="s">
        <v>46</v>
      </c>
      <c r="AU434">
        <v>5.1094996075487504</v>
      </c>
      <c r="AV434">
        <v>52.068655954177601</v>
      </c>
    </row>
    <row r="435" spans="1:48" x14ac:dyDescent="0.45">
      <c r="A435">
        <v>1657</v>
      </c>
      <c r="C435" t="s">
        <v>109</v>
      </c>
      <c r="D435" t="s">
        <v>93</v>
      </c>
      <c r="E435" t="s">
        <v>94</v>
      </c>
      <c r="F435">
        <v>1</v>
      </c>
      <c r="G435">
        <v>5</v>
      </c>
      <c r="H435">
        <v>2</v>
      </c>
      <c r="I435" s="10">
        <f>((G435*8)*(G435*7))/10000</f>
        <v>0.14000000000000001</v>
      </c>
      <c r="J435" s="10" t="s">
        <v>1744</v>
      </c>
      <c r="K435" s="10">
        <f>((25*0.4)+I435)+(0.05*G435)</f>
        <v>10.39</v>
      </c>
      <c r="L435" s="10">
        <f>K435-I435</f>
        <v>10.25</v>
      </c>
      <c r="M435" t="s">
        <v>66</v>
      </c>
      <c r="N435" t="s">
        <v>44</v>
      </c>
      <c r="O435" t="s">
        <v>45</v>
      </c>
      <c r="P435" t="s">
        <v>45</v>
      </c>
      <c r="Q435" t="s">
        <v>46</v>
      </c>
      <c r="V435">
        <v>135960.81420000299</v>
      </c>
      <c r="W435">
        <v>453411.32050000102</v>
      </c>
      <c r="X435" t="s">
        <v>108</v>
      </c>
      <c r="Y435" t="s">
        <v>49</v>
      </c>
      <c r="Z435" t="s">
        <v>96</v>
      </c>
      <c r="AA435" t="s">
        <v>46</v>
      </c>
      <c r="AB435" s="1">
        <v>44775.305783032403</v>
      </c>
      <c r="AC435" t="s">
        <v>50</v>
      </c>
      <c r="AD435" s="1">
        <v>44777.594294965304</v>
      </c>
      <c r="AE435" t="s">
        <v>51</v>
      </c>
      <c r="AF435" t="s">
        <v>73</v>
      </c>
      <c r="AG435" t="s">
        <v>46</v>
      </c>
      <c r="AH435" t="s">
        <v>46</v>
      </c>
      <c r="AI435" t="s">
        <v>46</v>
      </c>
      <c r="AJ435" t="s">
        <v>46</v>
      </c>
      <c r="AK435" t="s">
        <v>46</v>
      </c>
      <c r="AL435" t="s">
        <v>46</v>
      </c>
      <c r="AM435" t="s">
        <v>46</v>
      </c>
      <c r="AP435" t="s">
        <v>53</v>
      </c>
      <c r="AR435" t="s">
        <v>46</v>
      </c>
      <c r="AU435">
        <v>5.1095292668654704</v>
      </c>
      <c r="AV435">
        <v>52.068662456836101</v>
      </c>
    </row>
    <row r="436" spans="1:48" x14ac:dyDescent="0.45">
      <c r="A436">
        <v>1640</v>
      </c>
      <c r="C436" t="s">
        <v>56</v>
      </c>
      <c r="D436" t="s">
        <v>41</v>
      </c>
      <c r="E436" t="s">
        <v>42</v>
      </c>
      <c r="F436">
        <v>1</v>
      </c>
      <c r="G436">
        <v>7</v>
      </c>
      <c r="H436">
        <v>1</v>
      </c>
      <c r="I436" s="10">
        <f>((G436*8)*(G436*8))/10000</f>
        <v>0.31359999999999999</v>
      </c>
      <c r="J436" s="10" t="s">
        <v>1744</v>
      </c>
      <c r="K436" s="10">
        <f>((25*0.4)+I436)+(0.05*G436)</f>
        <v>10.663599999999999</v>
      </c>
      <c r="L436" s="10">
        <f>K436-I436</f>
        <v>10.35</v>
      </c>
      <c r="M436" t="s">
        <v>43</v>
      </c>
      <c r="N436" t="s">
        <v>44</v>
      </c>
      <c r="O436" t="s">
        <v>45</v>
      </c>
      <c r="P436" t="s">
        <v>45</v>
      </c>
      <c r="Q436" t="s">
        <v>46</v>
      </c>
      <c r="S436" t="s">
        <v>47</v>
      </c>
      <c r="V436">
        <v>135913.03409999999</v>
      </c>
      <c r="W436">
        <v>453244.21910000202</v>
      </c>
      <c r="X436" t="s">
        <v>55</v>
      </c>
      <c r="Y436" t="s">
        <v>49</v>
      </c>
      <c r="AB436" s="1">
        <v>44775.305783032403</v>
      </c>
      <c r="AC436" t="s">
        <v>50</v>
      </c>
      <c r="AD436" s="1">
        <v>44776.445347627297</v>
      </c>
      <c r="AE436" t="s">
        <v>51</v>
      </c>
      <c r="AF436" t="s">
        <v>52</v>
      </c>
      <c r="AG436" t="s">
        <v>46</v>
      </c>
      <c r="AH436" t="s">
        <v>46</v>
      </c>
      <c r="AI436" t="s">
        <v>46</v>
      </c>
      <c r="AJ436" t="s">
        <v>46</v>
      </c>
      <c r="AK436" t="s">
        <v>46</v>
      </c>
      <c r="AL436" t="s">
        <v>46</v>
      </c>
      <c r="AM436" t="s">
        <v>46</v>
      </c>
      <c r="AP436" t="s">
        <v>53</v>
      </c>
      <c r="AR436" t="s">
        <v>46</v>
      </c>
      <c r="AU436">
        <v>5.1088417721970698</v>
      </c>
      <c r="AV436">
        <v>52.067158910837001</v>
      </c>
    </row>
    <row r="437" spans="1:48" x14ac:dyDescent="0.45">
      <c r="A437">
        <v>1658</v>
      </c>
      <c r="C437" t="s">
        <v>112</v>
      </c>
      <c r="D437" t="s">
        <v>1822</v>
      </c>
      <c r="E437" t="s">
        <v>110</v>
      </c>
      <c r="F437">
        <v>3</v>
      </c>
      <c r="G437">
        <v>7</v>
      </c>
      <c r="H437">
        <v>3</v>
      </c>
      <c r="I437" s="10">
        <f>((G437*8)*(G437*8))/10000</f>
        <v>0.31359999999999999</v>
      </c>
      <c r="J437" s="10" t="s">
        <v>1744</v>
      </c>
      <c r="K437" s="10">
        <f>((25*0.18)+I437)+(0.05*G437)</f>
        <v>5.1635999999999997</v>
      </c>
      <c r="L437" s="10">
        <f>K437-I437</f>
        <v>4.8499999999999996</v>
      </c>
      <c r="M437" t="s">
        <v>66</v>
      </c>
      <c r="N437" t="s">
        <v>44</v>
      </c>
      <c r="O437" t="s">
        <v>45</v>
      </c>
      <c r="P437" t="s">
        <v>45</v>
      </c>
      <c r="Q437" t="s">
        <v>46</v>
      </c>
      <c r="V437">
        <v>135980.45560000101</v>
      </c>
      <c r="W437">
        <v>453412.449900001</v>
      </c>
      <c r="X437" t="s">
        <v>111</v>
      </c>
      <c r="Y437" t="s">
        <v>49</v>
      </c>
      <c r="Z437" t="s">
        <v>96</v>
      </c>
      <c r="AA437" t="s">
        <v>46</v>
      </c>
      <c r="AB437" s="1">
        <v>44775.305783032403</v>
      </c>
      <c r="AC437" t="s">
        <v>50</v>
      </c>
      <c r="AD437" s="1">
        <v>44777.595504386598</v>
      </c>
      <c r="AE437" t="s">
        <v>51</v>
      </c>
      <c r="AF437" t="s">
        <v>73</v>
      </c>
      <c r="AG437" t="s">
        <v>46</v>
      </c>
      <c r="AH437" t="s">
        <v>46</v>
      </c>
      <c r="AI437" t="s">
        <v>46</v>
      </c>
      <c r="AJ437" t="s">
        <v>46</v>
      </c>
      <c r="AK437" t="s">
        <v>46</v>
      </c>
      <c r="AL437" t="s">
        <v>46</v>
      </c>
      <c r="AM437" t="s">
        <v>46</v>
      </c>
      <c r="AP437" t="s">
        <v>53</v>
      </c>
      <c r="AR437" t="s">
        <v>46</v>
      </c>
      <c r="AU437">
        <v>5.10981565765276</v>
      </c>
      <c r="AV437">
        <v>52.068673282324802</v>
      </c>
    </row>
    <row r="438" spans="1:48" x14ac:dyDescent="0.45">
      <c r="A438">
        <v>1659</v>
      </c>
      <c r="C438" t="s">
        <v>116</v>
      </c>
      <c r="D438" t="s">
        <v>113</v>
      </c>
      <c r="E438" t="s">
        <v>114</v>
      </c>
      <c r="F438">
        <v>1</v>
      </c>
      <c r="G438">
        <v>16</v>
      </c>
      <c r="H438">
        <v>1.5</v>
      </c>
      <c r="I438" s="10">
        <f>((G438*8)*(G438*8))/10000</f>
        <v>1.6384000000000001</v>
      </c>
      <c r="J438" s="10" t="s">
        <v>1744</v>
      </c>
      <c r="K438" s="10">
        <f>((25*0.4)+I438)+(0.1*G438)</f>
        <v>13.2384</v>
      </c>
      <c r="L438" s="10">
        <f>K438-I438</f>
        <v>11.6</v>
      </c>
      <c r="M438" t="s">
        <v>66</v>
      </c>
      <c r="N438" t="s">
        <v>44</v>
      </c>
      <c r="O438" t="s">
        <v>45</v>
      </c>
      <c r="P438" t="s">
        <v>45</v>
      </c>
      <c r="Q438" t="s">
        <v>46</v>
      </c>
      <c r="V438">
        <v>135955.030100003</v>
      </c>
      <c r="W438">
        <v>453413.670600001</v>
      </c>
      <c r="X438" t="s">
        <v>115</v>
      </c>
      <c r="Y438" t="s">
        <v>49</v>
      </c>
      <c r="Z438" t="s">
        <v>96</v>
      </c>
      <c r="AA438" t="s">
        <v>46</v>
      </c>
      <c r="AB438" s="1">
        <v>44775.305783032403</v>
      </c>
      <c r="AC438" t="s">
        <v>50</v>
      </c>
      <c r="AD438" s="1">
        <v>44777.594562673599</v>
      </c>
      <c r="AE438" t="s">
        <v>51</v>
      </c>
      <c r="AF438" t="s">
        <v>52</v>
      </c>
      <c r="AG438" t="s">
        <v>46</v>
      </c>
      <c r="AH438" t="s">
        <v>46</v>
      </c>
      <c r="AI438" t="s">
        <v>46</v>
      </c>
      <c r="AJ438" t="s">
        <v>46</v>
      </c>
      <c r="AK438" t="s">
        <v>46</v>
      </c>
      <c r="AL438" t="s">
        <v>46</v>
      </c>
      <c r="AM438" t="s">
        <v>46</v>
      </c>
      <c r="AP438" t="s">
        <v>53</v>
      </c>
      <c r="AR438" t="s">
        <v>46</v>
      </c>
      <c r="AU438">
        <v>5.1094447794638302</v>
      </c>
      <c r="AV438">
        <v>52.068683380706403</v>
      </c>
    </row>
    <row r="439" spans="1:48" x14ac:dyDescent="0.45">
      <c r="A439">
        <v>1660</v>
      </c>
      <c r="C439" t="s">
        <v>121</v>
      </c>
      <c r="D439" t="s">
        <v>117</v>
      </c>
      <c r="E439" t="s">
        <v>118</v>
      </c>
      <c r="G439">
        <v>12</v>
      </c>
      <c r="H439">
        <v>1</v>
      </c>
      <c r="I439" s="10">
        <f>((G439*8)*(G439*8))/10000</f>
        <v>0.92159999999999997</v>
      </c>
      <c r="J439" s="10"/>
      <c r="M439" t="s">
        <v>66</v>
      </c>
      <c r="N439" t="s">
        <v>44</v>
      </c>
      <c r="O439" t="s">
        <v>45</v>
      </c>
      <c r="P439" t="s">
        <v>45</v>
      </c>
      <c r="Q439" t="s">
        <v>53</v>
      </c>
      <c r="R439" t="s">
        <v>119</v>
      </c>
      <c r="V439">
        <v>136041.363500003</v>
      </c>
      <c r="W439">
        <v>453418.718900003</v>
      </c>
      <c r="X439" t="s">
        <v>120</v>
      </c>
      <c r="Y439" t="s">
        <v>49</v>
      </c>
      <c r="AA439" t="s">
        <v>46</v>
      </c>
      <c r="AB439" s="1">
        <v>44775.305783032403</v>
      </c>
      <c r="AC439" t="s">
        <v>50</v>
      </c>
      <c r="AD439" s="1">
        <v>44777.618176215299</v>
      </c>
      <c r="AE439" t="s">
        <v>51</v>
      </c>
      <c r="AF439" t="s">
        <v>73</v>
      </c>
      <c r="AG439" t="s">
        <v>53</v>
      </c>
      <c r="AH439" t="s">
        <v>46</v>
      </c>
      <c r="AI439" t="s">
        <v>46</v>
      </c>
      <c r="AJ439" t="s">
        <v>46</v>
      </c>
      <c r="AK439" t="s">
        <v>46</v>
      </c>
      <c r="AL439" t="s">
        <v>46</v>
      </c>
      <c r="AM439" t="s">
        <v>46</v>
      </c>
      <c r="AP439" t="s">
        <v>53</v>
      </c>
      <c r="AR439" t="s">
        <v>46</v>
      </c>
      <c r="AU439">
        <v>5.1107042715524598</v>
      </c>
      <c r="AV439">
        <v>52.068708724139803</v>
      </c>
    </row>
    <row r="440" spans="1:48" x14ac:dyDescent="0.45">
      <c r="A440">
        <v>1661</v>
      </c>
      <c r="C440" t="s">
        <v>123</v>
      </c>
      <c r="D440" t="s">
        <v>117</v>
      </c>
      <c r="E440" t="s">
        <v>118</v>
      </c>
      <c r="G440">
        <v>11</v>
      </c>
      <c r="H440">
        <v>1</v>
      </c>
      <c r="I440" s="10">
        <f>((G440*8)*(G440*8))/10000</f>
        <v>0.77439999999999998</v>
      </c>
      <c r="J440" s="10"/>
      <c r="M440" t="s">
        <v>66</v>
      </c>
      <c r="N440" t="s">
        <v>44</v>
      </c>
      <c r="O440" t="s">
        <v>45</v>
      </c>
      <c r="P440" t="s">
        <v>45</v>
      </c>
      <c r="Q440" t="s">
        <v>53</v>
      </c>
      <c r="R440" t="s">
        <v>119</v>
      </c>
      <c r="V440">
        <v>136040.06950000301</v>
      </c>
      <c r="W440">
        <v>453417.20970000298</v>
      </c>
      <c r="X440" t="s">
        <v>122</v>
      </c>
      <c r="Y440" t="s">
        <v>49</v>
      </c>
      <c r="AA440" t="s">
        <v>46</v>
      </c>
      <c r="AB440" s="1">
        <v>44775.305783032403</v>
      </c>
      <c r="AC440" t="s">
        <v>50</v>
      </c>
      <c r="AD440" s="1">
        <v>44777.618176215299</v>
      </c>
      <c r="AE440" t="s">
        <v>51</v>
      </c>
      <c r="AF440" t="s">
        <v>73</v>
      </c>
      <c r="AG440" t="s">
        <v>53</v>
      </c>
      <c r="AH440" t="s">
        <v>46</v>
      </c>
      <c r="AI440" t="s">
        <v>46</v>
      </c>
      <c r="AJ440" t="s">
        <v>46</v>
      </c>
      <c r="AK440" t="s">
        <v>46</v>
      </c>
      <c r="AL440" t="s">
        <v>46</v>
      </c>
      <c r="AM440" t="s">
        <v>46</v>
      </c>
      <c r="AP440" t="s">
        <v>53</v>
      </c>
      <c r="AR440" t="s">
        <v>46</v>
      </c>
      <c r="AU440">
        <v>5.1106848134248697</v>
      </c>
      <c r="AV440">
        <v>52.068718106111398</v>
      </c>
    </row>
    <row r="441" spans="1:48" x14ac:dyDescent="0.45">
      <c r="A441">
        <v>1662</v>
      </c>
      <c r="C441" t="s">
        <v>125</v>
      </c>
      <c r="D441" t="s">
        <v>1821</v>
      </c>
      <c r="E441" t="s">
        <v>110</v>
      </c>
      <c r="F441">
        <v>3</v>
      </c>
      <c r="G441">
        <v>12</v>
      </c>
      <c r="H441">
        <v>2</v>
      </c>
      <c r="I441" s="10">
        <f>((G441*8)*(G441*8))/10000</f>
        <v>0.92159999999999997</v>
      </c>
      <c r="J441" s="10" t="s">
        <v>1744</v>
      </c>
      <c r="K441" s="10">
        <f>((25*0.18)+I441)+(0.1*G441)</f>
        <v>6.6215999999999999</v>
      </c>
      <c r="L441" s="10">
        <f>K441-I441</f>
        <v>5.7</v>
      </c>
      <c r="M441" t="s">
        <v>66</v>
      </c>
      <c r="N441" t="s">
        <v>44</v>
      </c>
      <c r="O441" t="s">
        <v>45</v>
      </c>
      <c r="P441" t="s">
        <v>45</v>
      </c>
      <c r="Q441" t="s">
        <v>46</v>
      </c>
      <c r="V441">
        <v>135980.6752</v>
      </c>
      <c r="W441">
        <v>453418.34400000097</v>
      </c>
      <c r="X441" t="s">
        <v>124</v>
      </c>
      <c r="Y441" t="s">
        <v>49</v>
      </c>
      <c r="Z441" t="s">
        <v>96</v>
      </c>
      <c r="AA441" t="s">
        <v>46</v>
      </c>
      <c r="AB441" s="1">
        <v>44775.305783032403</v>
      </c>
      <c r="AC441" t="s">
        <v>50</v>
      </c>
      <c r="AD441" s="1">
        <v>44777.595504386598</v>
      </c>
      <c r="AE441" t="s">
        <v>51</v>
      </c>
      <c r="AF441" t="s">
        <v>73</v>
      </c>
      <c r="AG441" t="s">
        <v>46</v>
      </c>
      <c r="AH441" t="s">
        <v>46</v>
      </c>
      <c r="AI441" t="s">
        <v>46</v>
      </c>
      <c r="AJ441" t="s">
        <v>46</v>
      </c>
      <c r="AK441" t="s">
        <v>46</v>
      </c>
      <c r="AL441" t="s">
        <v>46</v>
      </c>
      <c r="AM441" t="s">
        <v>46</v>
      </c>
      <c r="AP441" t="s">
        <v>53</v>
      </c>
      <c r="AR441" t="s">
        <v>46</v>
      </c>
      <c r="AU441">
        <v>5.1098185320900704</v>
      </c>
      <c r="AV441">
        <v>52.068726265852</v>
      </c>
    </row>
    <row r="442" spans="1:48" x14ac:dyDescent="0.45">
      <c r="A442">
        <v>1663</v>
      </c>
      <c r="C442" t="s">
        <v>127</v>
      </c>
      <c r="D442" t="s">
        <v>117</v>
      </c>
      <c r="E442" t="s">
        <v>118</v>
      </c>
      <c r="G442">
        <v>12</v>
      </c>
      <c r="H442">
        <v>1</v>
      </c>
      <c r="I442" s="10">
        <f>((G442*8)*(G442*8))/10000</f>
        <v>0.92159999999999997</v>
      </c>
      <c r="J442" s="10"/>
      <c r="M442" t="s">
        <v>66</v>
      </c>
      <c r="N442" t="s">
        <v>44</v>
      </c>
      <c r="O442" t="s">
        <v>45</v>
      </c>
      <c r="P442" t="s">
        <v>45</v>
      </c>
      <c r="Q442" t="s">
        <v>53</v>
      </c>
      <c r="R442" t="s">
        <v>119</v>
      </c>
      <c r="V442">
        <v>136041.363500003</v>
      </c>
      <c r="W442">
        <v>453418.718900003</v>
      </c>
      <c r="X442" t="s">
        <v>126</v>
      </c>
      <c r="Y442" t="s">
        <v>49</v>
      </c>
      <c r="AA442" t="s">
        <v>46</v>
      </c>
      <c r="AB442" s="1">
        <v>44775.305783032403</v>
      </c>
      <c r="AC442" t="s">
        <v>50</v>
      </c>
      <c r="AD442" s="1">
        <v>44777.617794942104</v>
      </c>
      <c r="AE442" t="s">
        <v>51</v>
      </c>
      <c r="AF442" t="s">
        <v>73</v>
      </c>
      <c r="AG442" t="s">
        <v>53</v>
      </c>
      <c r="AH442" t="s">
        <v>46</v>
      </c>
      <c r="AI442" t="s">
        <v>46</v>
      </c>
      <c r="AJ442" t="s">
        <v>46</v>
      </c>
      <c r="AK442" t="s">
        <v>46</v>
      </c>
      <c r="AL442" t="s">
        <v>46</v>
      </c>
      <c r="AM442" t="s">
        <v>46</v>
      </c>
      <c r="AP442" t="s">
        <v>53</v>
      </c>
      <c r="AR442" t="s">
        <v>46</v>
      </c>
      <c r="AU442">
        <v>5.1107036015958203</v>
      </c>
      <c r="AV442">
        <v>52.068731715027099</v>
      </c>
    </row>
    <row r="443" spans="1:48" x14ac:dyDescent="0.45">
      <c r="A443">
        <v>1664</v>
      </c>
      <c r="C443" t="s">
        <v>133</v>
      </c>
      <c r="D443" t="s">
        <v>128</v>
      </c>
      <c r="E443" t="s">
        <v>129</v>
      </c>
      <c r="G443">
        <v>9</v>
      </c>
      <c r="H443">
        <v>1.5</v>
      </c>
      <c r="I443" s="10">
        <f>((G443*8)*(G443*8))/10000</f>
        <v>0.51839999999999997</v>
      </c>
      <c r="J443" s="10"/>
      <c r="M443" t="s">
        <v>66</v>
      </c>
      <c r="N443" t="s">
        <v>44</v>
      </c>
      <c r="O443" t="s">
        <v>68</v>
      </c>
      <c r="P443" t="s">
        <v>68</v>
      </c>
      <c r="Q443" t="s">
        <v>53</v>
      </c>
      <c r="R443" t="s">
        <v>130</v>
      </c>
      <c r="V443">
        <v>135980.56960000101</v>
      </c>
      <c r="W443">
        <v>453423.39760000299</v>
      </c>
      <c r="X443" t="s">
        <v>131</v>
      </c>
      <c r="Y443" t="s">
        <v>71</v>
      </c>
      <c r="Z443" t="s">
        <v>132</v>
      </c>
      <c r="AA443" t="s">
        <v>46</v>
      </c>
      <c r="AB443" s="1">
        <v>44775.305783032403</v>
      </c>
      <c r="AC443" t="s">
        <v>50</v>
      </c>
      <c r="AD443" s="1">
        <v>44777.597297523098</v>
      </c>
      <c r="AE443" t="s">
        <v>51</v>
      </c>
      <c r="AF443" t="s">
        <v>73</v>
      </c>
      <c r="AG443" t="s">
        <v>53</v>
      </c>
      <c r="AH443" t="s">
        <v>53</v>
      </c>
      <c r="AI443" t="s">
        <v>46</v>
      </c>
      <c r="AJ443" t="s">
        <v>46</v>
      </c>
      <c r="AK443" t="s">
        <v>46</v>
      </c>
      <c r="AL443" t="s">
        <v>46</v>
      </c>
      <c r="AM443" t="s">
        <v>46</v>
      </c>
      <c r="AP443" t="s">
        <v>53</v>
      </c>
      <c r="AR443" t="s">
        <v>46</v>
      </c>
      <c r="AU443">
        <v>5.10981671055566</v>
      </c>
      <c r="AV443">
        <v>52.068771683828999</v>
      </c>
    </row>
    <row r="444" spans="1:48" x14ac:dyDescent="0.45">
      <c r="A444">
        <v>1665</v>
      </c>
      <c r="C444" t="s">
        <v>135</v>
      </c>
      <c r="D444" t="s">
        <v>93</v>
      </c>
      <c r="E444" t="s">
        <v>94</v>
      </c>
      <c r="F444">
        <v>1</v>
      </c>
      <c r="G444">
        <v>5</v>
      </c>
      <c r="H444">
        <v>2</v>
      </c>
      <c r="I444" s="10">
        <f>((G444*8)*(G444*7))/10000</f>
        <v>0.14000000000000001</v>
      </c>
      <c r="J444" s="10" t="s">
        <v>1744</v>
      </c>
      <c r="K444" s="10">
        <f>((25*0.4)+I444)+(0.05*G444)</f>
        <v>10.39</v>
      </c>
      <c r="L444" s="10">
        <f>K444-I444</f>
        <v>10.25</v>
      </c>
      <c r="M444" t="s">
        <v>66</v>
      </c>
      <c r="N444" t="s">
        <v>44</v>
      </c>
      <c r="O444" t="s">
        <v>45</v>
      </c>
      <c r="P444" t="s">
        <v>45</v>
      </c>
      <c r="Q444" t="s">
        <v>46</v>
      </c>
      <c r="V444">
        <v>135954.88240000201</v>
      </c>
      <c r="W444">
        <v>453427.91239999997</v>
      </c>
      <c r="X444" t="s">
        <v>134</v>
      </c>
      <c r="Y444" t="s">
        <v>49</v>
      </c>
      <c r="Z444" t="s">
        <v>96</v>
      </c>
      <c r="AA444" t="s">
        <v>46</v>
      </c>
      <c r="AB444" s="1">
        <v>44775.305783032403</v>
      </c>
      <c r="AC444" t="s">
        <v>50</v>
      </c>
      <c r="AD444" s="1">
        <v>44777.592575856499</v>
      </c>
      <c r="AE444" t="s">
        <v>51</v>
      </c>
      <c r="AF444" t="s">
        <v>73</v>
      </c>
      <c r="AG444" t="s">
        <v>46</v>
      </c>
      <c r="AH444" t="s">
        <v>46</v>
      </c>
      <c r="AI444" t="s">
        <v>46</v>
      </c>
      <c r="AJ444" t="s">
        <v>46</v>
      </c>
      <c r="AK444" t="s">
        <v>46</v>
      </c>
      <c r="AL444" t="s">
        <v>46</v>
      </c>
      <c r="AM444" t="s">
        <v>46</v>
      </c>
      <c r="AP444" t="s">
        <v>53</v>
      </c>
      <c r="AR444" t="s">
        <v>46</v>
      </c>
      <c r="AU444">
        <v>5.1094418311595797</v>
      </c>
      <c r="AV444">
        <v>52.068811380487702</v>
      </c>
    </row>
    <row r="445" spans="1:48" x14ac:dyDescent="0.45">
      <c r="A445">
        <v>1666</v>
      </c>
      <c r="C445" t="s">
        <v>139</v>
      </c>
      <c r="D445" t="s">
        <v>136</v>
      </c>
      <c r="E445" t="s">
        <v>137</v>
      </c>
      <c r="F445">
        <v>2</v>
      </c>
      <c r="G445">
        <v>6</v>
      </c>
      <c r="H445">
        <v>2</v>
      </c>
      <c r="I445" s="10">
        <f>((G445*8)*(G445*8))/10000</f>
        <v>0.23039999999999999</v>
      </c>
      <c r="J445" s="10" t="s">
        <v>1744</v>
      </c>
      <c r="K445" s="10">
        <f>((25*0.22)+I445)+(0.1*G445)</f>
        <v>6.3304000000000009</v>
      </c>
      <c r="L445" s="10">
        <f>K445-I445</f>
        <v>6.1000000000000005</v>
      </c>
      <c r="M445" t="s">
        <v>66</v>
      </c>
      <c r="N445" t="s">
        <v>44</v>
      </c>
      <c r="O445" t="s">
        <v>45</v>
      </c>
      <c r="P445" t="s">
        <v>45</v>
      </c>
      <c r="Q445" t="s">
        <v>46</v>
      </c>
      <c r="V445">
        <v>135979.212500002</v>
      </c>
      <c r="W445">
        <v>453428.277700003</v>
      </c>
      <c r="X445" t="s">
        <v>138</v>
      </c>
      <c r="Y445" t="s">
        <v>49</v>
      </c>
      <c r="AA445" t="s">
        <v>46</v>
      </c>
      <c r="AB445" s="1">
        <v>44775.305783032403</v>
      </c>
      <c r="AC445" t="s">
        <v>50</v>
      </c>
      <c r="AD445" s="1">
        <v>44777.5960484838</v>
      </c>
      <c r="AE445" t="s">
        <v>51</v>
      </c>
      <c r="AF445" t="s">
        <v>73</v>
      </c>
      <c r="AG445" t="s">
        <v>46</v>
      </c>
      <c r="AH445" t="s">
        <v>46</v>
      </c>
      <c r="AI445" t="s">
        <v>46</v>
      </c>
      <c r="AJ445" t="s">
        <v>46</v>
      </c>
      <c r="AK445" t="s">
        <v>46</v>
      </c>
      <c r="AL445" t="s">
        <v>46</v>
      </c>
      <c r="AM445" t="s">
        <v>46</v>
      </c>
      <c r="AP445" t="s">
        <v>53</v>
      </c>
      <c r="AR445" t="s">
        <v>46</v>
      </c>
      <c r="AU445">
        <v>5.1097966465180003</v>
      </c>
      <c r="AV445">
        <v>52.068815499437903</v>
      </c>
    </row>
    <row r="446" spans="1:48" x14ac:dyDescent="0.45">
      <c r="A446">
        <v>1667</v>
      </c>
      <c r="C446" t="s">
        <v>141</v>
      </c>
      <c r="D446" t="s">
        <v>93</v>
      </c>
      <c r="E446" t="s">
        <v>94</v>
      </c>
      <c r="F446">
        <v>1</v>
      </c>
      <c r="G446">
        <v>5</v>
      </c>
      <c r="H446">
        <v>2</v>
      </c>
      <c r="I446" s="10">
        <f>((G446*8)*(G446*7))/10000</f>
        <v>0.14000000000000001</v>
      </c>
      <c r="J446" s="10" t="s">
        <v>1744</v>
      </c>
      <c r="K446" s="10">
        <f>((25*0.4)+I446)+(0.05*G446)</f>
        <v>10.39</v>
      </c>
      <c r="L446" s="10">
        <f>K446-I446</f>
        <v>10.25</v>
      </c>
      <c r="M446" t="s">
        <v>66</v>
      </c>
      <c r="N446" t="s">
        <v>44</v>
      </c>
      <c r="O446" t="s">
        <v>45</v>
      </c>
      <c r="P446" t="s">
        <v>45</v>
      </c>
      <c r="Q446" t="s">
        <v>46</v>
      </c>
      <c r="V446">
        <v>135956.76030000299</v>
      </c>
      <c r="W446">
        <v>453428.33040000102</v>
      </c>
      <c r="X446" t="s">
        <v>140</v>
      </c>
      <c r="Y446" t="s">
        <v>49</v>
      </c>
      <c r="Z446" t="s">
        <v>96</v>
      </c>
      <c r="AA446" t="s">
        <v>46</v>
      </c>
      <c r="AB446" s="1">
        <v>44775.305783032403</v>
      </c>
      <c r="AC446" t="s">
        <v>50</v>
      </c>
      <c r="AD446" s="1">
        <v>44777.592575856499</v>
      </c>
      <c r="AE446" t="s">
        <v>51</v>
      </c>
      <c r="AF446" t="s">
        <v>73</v>
      </c>
      <c r="AG446" t="s">
        <v>46</v>
      </c>
      <c r="AH446" t="s">
        <v>46</v>
      </c>
      <c r="AI446" t="s">
        <v>46</v>
      </c>
      <c r="AJ446" t="s">
        <v>46</v>
      </c>
      <c r="AK446" t="s">
        <v>46</v>
      </c>
      <c r="AL446" t="s">
        <v>46</v>
      </c>
      <c r="AM446" t="s">
        <v>46</v>
      </c>
      <c r="AP446" t="s">
        <v>53</v>
      </c>
      <c r="AR446" t="s">
        <v>46</v>
      </c>
      <c r="AU446">
        <v>5.1094691955708296</v>
      </c>
      <c r="AV446">
        <v>52.068815201995498</v>
      </c>
    </row>
    <row r="447" spans="1:48" x14ac:dyDescent="0.45">
      <c r="A447">
        <v>1641</v>
      </c>
      <c r="C447" t="s">
        <v>58</v>
      </c>
      <c r="D447" t="s">
        <v>41</v>
      </c>
      <c r="E447" t="s">
        <v>42</v>
      </c>
      <c r="F447">
        <v>1</v>
      </c>
      <c r="G447">
        <v>7</v>
      </c>
      <c r="H447">
        <v>1</v>
      </c>
      <c r="I447" s="10">
        <f>((G447*8)*(G447*8))/10000</f>
        <v>0.31359999999999999</v>
      </c>
      <c r="J447" s="10" t="s">
        <v>1744</v>
      </c>
      <c r="K447" s="10">
        <f>((25*0.4)+I447)+(0.05*G447)</f>
        <v>10.663599999999999</v>
      </c>
      <c r="L447" s="10">
        <f>K447-I447</f>
        <v>10.35</v>
      </c>
      <c r="M447" t="s">
        <v>43</v>
      </c>
      <c r="N447" t="s">
        <v>44</v>
      </c>
      <c r="O447" t="s">
        <v>45</v>
      </c>
      <c r="P447" t="s">
        <v>45</v>
      </c>
      <c r="Q447" t="s">
        <v>46</v>
      </c>
      <c r="S447" t="s">
        <v>47</v>
      </c>
      <c r="V447">
        <v>135918.04090000299</v>
      </c>
      <c r="W447">
        <v>453246.48400000099</v>
      </c>
      <c r="X447" t="s">
        <v>57</v>
      </c>
      <c r="Y447" t="s">
        <v>49</v>
      </c>
      <c r="AB447" s="1">
        <v>44775.305783032403</v>
      </c>
      <c r="AC447" t="s">
        <v>50</v>
      </c>
      <c r="AD447" s="1">
        <v>44776.445347627297</v>
      </c>
      <c r="AE447" t="s">
        <v>51</v>
      </c>
      <c r="AF447" t="s">
        <v>52</v>
      </c>
      <c r="AG447" t="s">
        <v>46</v>
      </c>
      <c r="AH447" t="s">
        <v>46</v>
      </c>
      <c r="AI447" t="s">
        <v>46</v>
      </c>
      <c r="AJ447" t="s">
        <v>46</v>
      </c>
      <c r="AK447" t="s">
        <v>46</v>
      </c>
      <c r="AL447" t="s">
        <v>46</v>
      </c>
      <c r="AM447" t="s">
        <v>46</v>
      </c>
      <c r="AP447" t="s">
        <v>53</v>
      </c>
      <c r="AR447" t="s">
        <v>46</v>
      </c>
      <c r="AU447">
        <v>5.1089146632637696</v>
      </c>
      <c r="AV447">
        <v>52.067179440114103</v>
      </c>
    </row>
    <row r="448" spans="1:48" x14ac:dyDescent="0.45">
      <c r="A448">
        <v>2426</v>
      </c>
      <c r="B448" t="s">
        <v>1659</v>
      </c>
      <c r="C448" t="s">
        <v>1659</v>
      </c>
      <c r="D448" t="s">
        <v>1148</v>
      </c>
      <c r="E448" t="s">
        <v>338</v>
      </c>
      <c r="G448">
        <v>89</v>
      </c>
      <c r="H448">
        <v>28</v>
      </c>
      <c r="I448" s="10">
        <f>((G448*8)*(G448*8))/10000</f>
        <v>50.694400000000002</v>
      </c>
      <c r="J448" s="10"/>
      <c r="M448" t="s">
        <v>1660</v>
      </c>
      <c r="N448" t="s">
        <v>67</v>
      </c>
      <c r="O448" t="s">
        <v>45</v>
      </c>
      <c r="P448" t="s">
        <v>45</v>
      </c>
      <c r="Q448" t="s">
        <v>53</v>
      </c>
      <c r="R448" t="s">
        <v>458</v>
      </c>
      <c r="S448" t="s">
        <v>1661</v>
      </c>
      <c r="T448" t="s">
        <v>1662</v>
      </c>
      <c r="X448" t="s">
        <v>1663</v>
      </c>
      <c r="Y448" t="s">
        <v>49</v>
      </c>
      <c r="Z448" t="s">
        <v>1664</v>
      </c>
      <c r="AA448" t="s">
        <v>46</v>
      </c>
      <c r="AB448" s="1">
        <v>44775.305783032403</v>
      </c>
      <c r="AC448" t="s">
        <v>50</v>
      </c>
      <c r="AD448" s="1">
        <v>44777.457650578697</v>
      </c>
      <c r="AE448" t="s">
        <v>51</v>
      </c>
      <c r="AF448" t="s">
        <v>232</v>
      </c>
      <c r="AG448" t="s">
        <v>46</v>
      </c>
      <c r="AH448" t="s">
        <v>46</v>
      </c>
      <c r="AI448" t="s">
        <v>46</v>
      </c>
      <c r="AJ448" t="s">
        <v>46</v>
      </c>
      <c r="AK448" t="s">
        <v>53</v>
      </c>
      <c r="AL448" t="s">
        <v>53</v>
      </c>
      <c r="AM448" t="s">
        <v>53</v>
      </c>
      <c r="AO448" t="s">
        <v>1665</v>
      </c>
      <c r="AP448" t="s">
        <v>53</v>
      </c>
      <c r="AR448" t="s">
        <v>46</v>
      </c>
      <c r="AU448">
        <v>5.1067545771545504</v>
      </c>
      <c r="AV448">
        <v>52.071089240315501</v>
      </c>
    </row>
    <row r="449" spans="1:48" x14ac:dyDescent="0.45">
      <c r="A449">
        <v>2427</v>
      </c>
      <c r="B449" t="s">
        <v>1666</v>
      </c>
      <c r="C449" t="s">
        <v>1666</v>
      </c>
      <c r="D449" t="s">
        <v>1148</v>
      </c>
      <c r="E449" t="s">
        <v>338</v>
      </c>
      <c r="G449">
        <v>38</v>
      </c>
      <c r="H449">
        <v>10</v>
      </c>
      <c r="I449" s="10">
        <f>((G449*8)*(G449*8))/10000</f>
        <v>9.2416</v>
      </c>
      <c r="J449" s="10"/>
      <c r="M449" t="s">
        <v>190</v>
      </c>
      <c r="N449" t="s">
        <v>44</v>
      </c>
      <c r="O449" t="s">
        <v>87</v>
      </c>
      <c r="P449" t="s">
        <v>87</v>
      </c>
      <c r="Q449" t="s">
        <v>1667</v>
      </c>
      <c r="X449" t="s">
        <v>1668</v>
      </c>
      <c r="Y449" t="s">
        <v>87</v>
      </c>
      <c r="Z449" t="s">
        <v>527</v>
      </c>
      <c r="AA449" t="s">
        <v>46</v>
      </c>
      <c r="AB449" s="1">
        <v>44775.305783032403</v>
      </c>
      <c r="AC449" t="s">
        <v>50</v>
      </c>
      <c r="AD449" s="1">
        <v>44777.551654456001</v>
      </c>
      <c r="AE449" t="s">
        <v>51</v>
      </c>
      <c r="AM449" t="s">
        <v>53</v>
      </c>
      <c r="AR449" t="s">
        <v>46</v>
      </c>
      <c r="AU449">
        <v>5.1072952615990896</v>
      </c>
      <c r="AV449">
        <v>52.071145685456102</v>
      </c>
    </row>
    <row r="450" spans="1:48" x14ac:dyDescent="0.45">
      <c r="A450">
        <v>2428</v>
      </c>
      <c r="B450" t="s">
        <v>1669</v>
      </c>
      <c r="C450" t="s">
        <v>1669</v>
      </c>
      <c r="D450" t="s">
        <v>260</v>
      </c>
      <c r="E450" t="s">
        <v>261</v>
      </c>
      <c r="F450">
        <v>1</v>
      </c>
      <c r="G450">
        <v>14</v>
      </c>
      <c r="H450">
        <v>3</v>
      </c>
      <c r="I450" s="10">
        <f>((G450*8)*(G450*8))/10000</f>
        <v>1.2544</v>
      </c>
      <c r="J450" s="10" t="s">
        <v>1744</v>
      </c>
      <c r="K450" s="10">
        <f>((25*0.4)+I450)+(0.1*G450)</f>
        <v>12.654400000000001</v>
      </c>
      <c r="L450" s="10">
        <f>K450-I450</f>
        <v>11.4</v>
      </c>
      <c r="M450" t="s">
        <v>66</v>
      </c>
      <c r="N450" t="s">
        <v>44</v>
      </c>
      <c r="O450" t="s">
        <v>45</v>
      </c>
      <c r="P450" t="s">
        <v>45</v>
      </c>
      <c r="Q450" t="s">
        <v>46</v>
      </c>
      <c r="X450" t="s">
        <v>1670</v>
      </c>
      <c r="Y450" t="s">
        <v>49</v>
      </c>
      <c r="Z450" t="s">
        <v>1671</v>
      </c>
      <c r="AA450" t="s">
        <v>46</v>
      </c>
      <c r="AB450" s="1">
        <v>44775.305783032403</v>
      </c>
      <c r="AC450" t="s">
        <v>50</v>
      </c>
      <c r="AD450" s="1">
        <v>44777.367018807898</v>
      </c>
      <c r="AE450" t="s">
        <v>51</v>
      </c>
      <c r="AF450" t="s">
        <v>52</v>
      </c>
      <c r="AG450" t="s">
        <v>46</v>
      </c>
      <c r="AH450" t="s">
        <v>46</v>
      </c>
      <c r="AI450" t="s">
        <v>46</v>
      </c>
      <c r="AJ450" t="s">
        <v>46</v>
      </c>
      <c r="AK450" t="s">
        <v>46</v>
      </c>
      <c r="AL450" t="s">
        <v>46</v>
      </c>
      <c r="AM450" t="s">
        <v>46</v>
      </c>
      <c r="AP450" t="s">
        <v>53</v>
      </c>
      <c r="AR450" t="s">
        <v>46</v>
      </c>
      <c r="AU450">
        <v>5.1101847275264998</v>
      </c>
      <c r="AV450">
        <v>52.070574316214902</v>
      </c>
    </row>
    <row r="451" spans="1:48" x14ac:dyDescent="0.45">
      <c r="A451">
        <v>2429</v>
      </c>
      <c r="B451" t="s">
        <v>1672</v>
      </c>
      <c r="C451" t="s">
        <v>1672</v>
      </c>
      <c r="D451" t="s">
        <v>189</v>
      </c>
      <c r="E451" t="s">
        <v>1230</v>
      </c>
      <c r="G451">
        <v>37</v>
      </c>
      <c r="H451">
        <v>4.5</v>
      </c>
      <c r="I451" s="10">
        <f>((G451*8)*(G451*8))/10000</f>
        <v>8.7615999999999996</v>
      </c>
      <c r="J451" s="10"/>
      <c r="M451" t="s">
        <v>190</v>
      </c>
      <c r="N451" t="s">
        <v>44</v>
      </c>
      <c r="O451" t="s">
        <v>45</v>
      </c>
      <c r="P451" t="s">
        <v>45</v>
      </c>
      <c r="Q451" t="s">
        <v>53</v>
      </c>
      <c r="R451" t="s">
        <v>213</v>
      </c>
      <c r="X451" t="s">
        <v>1673</v>
      </c>
      <c r="Y451" t="s">
        <v>49</v>
      </c>
      <c r="Z451" t="s">
        <v>1674</v>
      </c>
      <c r="AA451" t="s">
        <v>46</v>
      </c>
      <c r="AB451" s="1">
        <v>44775.305783032403</v>
      </c>
      <c r="AC451" t="s">
        <v>50</v>
      </c>
      <c r="AD451" s="1">
        <v>44778.630798553197</v>
      </c>
      <c r="AE451" t="s">
        <v>51</v>
      </c>
      <c r="AF451" t="s">
        <v>207</v>
      </c>
      <c r="AG451" t="s">
        <v>46</v>
      </c>
      <c r="AH451" t="s">
        <v>46</v>
      </c>
      <c r="AI451" t="s">
        <v>46</v>
      </c>
      <c r="AJ451" t="s">
        <v>53</v>
      </c>
      <c r="AK451" t="s">
        <v>53</v>
      </c>
      <c r="AL451" t="s">
        <v>53</v>
      </c>
      <c r="AM451" t="s">
        <v>46</v>
      </c>
      <c r="AP451" t="s">
        <v>53</v>
      </c>
      <c r="AR451" t="s">
        <v>46</v>
      </c>
      <c r="AU451">
        <v>5.1099905959980703</v>
      </c>
      <c r="AV451">
        <v>52.070683460678197</v>
      </c>
    </row>
    <row r="452" spans="1:48" x14ac:dyDescent="0.45">
      <c r="A452">
        <v>2430</v>
      </c>
      <c r="B452" t="s">
        <v>1675</v>
      </c>
      <c r="C452" t="s">
        <v>1675</v>
      </c>
      <c r="D452" t="s">
        <v>331</v>
      </c>
      <c r="E452" t="s">
        <v>332</v>
      </c>
      <c r="G452">
        <v>13</v>
      </c>
      <c r="H452">
        <v>5</v>
      </c>
      <c r="I452" s="10">
        <f>((G452*8)*(G452*8))/10000</f>
        <v>1.0815999999999999</v>
      </c>
      <c r="J452" s="10"/>
      <c r="M452" t="s">
        <v>190</v>
      </c>
      <c r="N452" t="s">
        <v>44</v>
      </c>
      <c r="O452" t="s">
        <v>45</v>
      </c>
      <c r="P452" t="s">
        <v>45</v>
      </c>
      <c r="Q452" t="s">
        <v>53</v>
      </c>
      <c r="R452" t="s">
        <v>1676</v>
      </c>
      <c r="S452" t="s">
        <v>1677</v>
      </c>
      <c r="X452" t="s">
        <v>1678</v>
      </c>
      <c r="Y452" t="s">
        <v>49</v>
      </c>
      <c r="AB452" s="1">
        <v>44775.305783032403</v>
      </c>
      <c r="AC452" t="s">
        <v>50</v>
      </c>
      <c r="AD452" s="1">
        <v>44776.603896724497</v>
      </c>
      <c r="AE452" t="s">
        <v>51</v>
      </c>
      <c r="AF452" t="s">
        <v>52</v>
      </c>
      <c r="AG452" t="s">
        <v>53</v>
      </c>
      <c r="AH452" t="s">
        <v>46</v>
      </c>
      <c r="AI452" t="s">
        <v>46</v>
      </c>
      <c r="AJ452" t="s">
        <v>53</v>
      </c>
      <c r="AK452" t="s">
        <v>46</v>
      </c>
      <c r="AL452" t="s">
        <v>46</v>
      </c>
      <c r="AM452" t="s">
        <v>46</v>
      </c>
      <c r="AO452" t="s">
        <v>1531</v>
      </c>
      <c r="AP452" t="s">
        <v>53</v>
      </c>
      <c r="AR452" t="s">
        <v>46</v>
      </c>
      <c r="AU452">
        <v>5.1090015689446</v>
      </c>
      <c r="AV452">
        <v>52.071601098237501</v>
      </c>
    </row>
    <row r="453" spans="1:48" x14ac:dyDescent="0.45">
      <c r="A453">
        <v>2431</v>
      </c>
      <c r="B453" t="s">
        <v>1679</v>
      </c>
      <c r="C453" t="s">
        <v>1679</v>
      </c>
      <c r="D453" t="s">
        <v>331</v>
      </c>
      <c r="E453" t="s">
        <v>332</v>
      </c>
      <c r="G453">
        <v>13</v>
      </c>
      <c r="H453">
        <v>5</v>
      </c>
      <c r="I453" s="10">
        <f>((G453*8)*(G453*8))/10000</f>
        <v>1.0815999999999999</v>
      </c>
      <c r="J453" s="10"/>
      <c r="M453" t="s">
        <v>190</v>
      </c>
      <c r="N453" t="s">
        <v>44</v>
      </c>
      <c r="O453" t="s">
        <v>45</v>
      </c>
      <c r="P453" t="s">
        <v>45</v>
      </c>
      <c r="Q453" t="s">
        <v>53</v>
      </c>
      <c r="R453" t="s">
        <v>1676</v>
      </c>
      <c r="S453" t="s">
        <v>1677</v>
      </c>
      <c r="X453" t="s">
        <v>1680</v>
      </c>
      <c r="Y453" t="s">
        <v>49</v>
      </c>
      <c r="AB453" s="1">
        <v>44775.305783032403</v>
      </c>
      <c r="AC453" t="s">
        <v>50</v>
      </c>
      <c r="AD453" s="1">
        <v>44776.603896724497</v>
      </c>
      <c r="AE453" t="s">
        <v>51</v>
      </c>
      <c r="AF453" t="s">
        <v>52</v>
      </c>
      <c r="AG453" t="s">
        <v>53</v>
      </c>
      <c r="AH453" t="s">
        <v>46</v>
      </c>
      <c r="AI453" t="s">
        <v>46</v>
      </c>
      <c r="AJ453" t="s">
        <v>53</v>
      </c>
      <c r="AK453" t="s">
        <v>46</v>
      </c>
      <c r="AL453" t="s">
        <v>46</v>
      </c>
      <c r="AM453" t="s">
        <v>46</v>
      </c>
      <c r="AO453" t="s">
        <v>1531</v>
      </c>
      <c r="AP453" t="s">
        <v>53</v>
      </c>
      <c r="AR453" t="s">
        <v>46</v>
      </c>
      <c r="AU453">
        <v>5.1089799586381401</v>
      </c>
      <c r="AV453">
        <v>52.0716026111605</v>
      </c>
    </row>
    <row r="454" spans="1:48" x14ac:dyDescent="0.45">
      <c r="A454">
        <v>1668</v>
      </c>
      <c r="C454" t="s">
        <v>143</v>
      </c>
      <c r="D454" t="s">
        <v>104</v>
      </c>
      <c r="E454" t="s">
        <v>105</v>
      </c>
      <c r="F454">
        <v>2</v>
      </c>
      <c r="G454">
        <v>7</v>
      </c>
      <c r="H454">
        <v>3</v>
      </c>
      <c r="I454" s="10">
        <f>((G454*8)*(G454*8))/10000</f>
        <v>0.31359999999999999</v>
      </c>
      <c r="J454" s="10" t="s">
        <v>1744</v>
      </c>
      <c r="K454" s="10">
        <f>((25*0.22)+I454)+(0.05*G454)</f>
        <v>6.1635999999999997</v>
      </c>
      <c r="L454" s="10">
        <f>K454-I454</f>
        <v>5.85</v>
      </c>
      <c r="M454" t="s">
        <v>66</v>
      </c>
      <c r="N454" t="s">
        <v>44</v>
      </c>
      <c r="O454" t="s">
        <v>45</v>
      </c>
      <c r="P454" t="s">
        <v>45</v>
      </c>
      <c r="Q454" t="s">
        <v>46</v>
      </c>
      <c r="V454">
        <v>135955.063100003</v>
      </c>
      <c r="W454">
        <v>453429.81819999998</v>
      </c>
      <c r="X454" t="s">
        <v>142</v>
      </c>
      <c r="Y454" t="s">
        <v>49</v>
      </c>
      <c r="Z454" t="s">
        <v>96</v>
      </c>
      <c r="AA454" t="s">
        <v>46</v>
      </c>
      <c r="AB454" s="1">
        <v>44775.305783032403</v>
      </c>
      <c r="AC454" t="s">
        <v>50</v>
      </c>
      <c r="AD454" s="1">
        <v>44777.592575856499</v>
      </c>
      <c r="AE454" t="s">
        <v>51</v>
      </c>
      <c r="AF454" t="s">
        <v>73</v>
      </c>
      <c r="AG454" t="s">
        <v>46</v>
      </c>
      <c r="AH454" t="s">
        <v>46</v>
      </c>
      <c r="AI454" t="s">
        <v>46</v>
      </c>
      <c r="AJ454" t="s">
        <v>46</v>
      </c>
      <c r="AK454" t="s">
        <v>46</v>
      </c>
      <c r="AL454" t="s">
        <v>46</v>
      </c>
      <c r="AM454" t="s">
        <v>46</v>
      </c>
      <c r="AP454" t="s">
        <v>53</v>
      </c>
      <c r="AR454" t="s">
        <v>46</v>
      </c>
      <c r="AU454">
        <v>5.1094443602495501</v>
      </c>
      <c r="AV454">
        <v>52.068828515969301</v>
      </c>
    </row>
    <row r="455" spans="1:48" x14ac:dyDescent="0.45">
      <c r="A455">
        <v>1669</v>
      </c>
      <c r="C455" t="s">
        <v>145</v>
      </c>
      <c r="D455" t="s">
        <v>93</v>
      </c>
      <c r="E455" t="s">
        <v>94</v>
      </c>
      <c r="F455">
        <v>1</v>
      </c>
      <c r="G455">
        <v>5</v>
      </c>
      <c r="H455">
        <v>2</v>
      </c>
      <c r="I455" s="10">
        <f>((G455*8)*(G455*7))/10000</f>
        <v>0.14000000000000001</v>
      </c>
      <c r="J455" s="10" t="s">
        <v>1744</v>
      </c>
      <c r="K455" s="10">
        <f>((25*0.4)+I455)+(0.05*G455)</f>
        <v>10.39</v>
      </c>
      <c r="L455" s="10">
        <f>K455-I455</f>
        <v>10.25</v>
      </c>
      <c r="M455" t="s">
        <v>66</v>
      </c>
      <c r="N455" t="s">
        <v>44</v>
      </c>
      <c r="O455" t="s">
        <v>45</v>
      </c>
      <c r="P455" t="s">
        <v>45</v>
      </c>
      <c r="Q455" t="s">
        <v>46</v>
      </c>
      <c r="V455">
        <v>135957.91400000101</v>
      </c>
      <c r="W455">
        <v>453430.240400001</v>
      </c>
      <c r="X455" t="s">
        <v>144</v>
      </c>
      <c r="Y455" t="s">
        <v>49</v>
      </c>
      <c r="Z455" t="s">
        <v>96</v>
      </c>
      <c r="AA455" t="s">
        <v>46</v>
      </c>
      <c r="AB455" s="1">
        <v>44775.305783032403</v>
      </c>
      <c r="AC455" t="s">
        <v>50</v>
      </c>
      <c r="AD455" s="1">
        <v>44777.592575856499</v>
      </c>
      <c r="AE455" t="s">
        <v>51</v>
      </c>
      <c r="AF455" t="s">
        <v>73</v>
      </c>
      <c r="AG455" t="s">
        <v>46</v>
      </c>
      <c r="AH455" t="s">
        <v>46</v>
      </c>
      <c r="AI455" t="s">
        <v>46</v>
      </c>
      <c r="AJ455" t="s">
        <v>46</v>
      </c>
      <c r="AK455" t="s">
        <v>46</v>
      </c>
      <c r="AL455" t="s">
        <v>46</v>
      </c>
      <c r="AM455" t="s">
        <v>46</v>
      </c>
      <c r="AP455" t="s">
        <v>53</v>
      </c>
      <c r="AR455" t="s">
        <v>46</v>
      </c>
      <c r="AU455">
        <v>5.1094859148966902</v>
      </c>
      <c r="AV455">
        <v>52.068832408661599</v>
      </c>
    </row>
    <row r="456" spans="1:48" x14ac:dyDescent="0.45">
      <c r="A456">
        <v>1670</v>
      </c>
      <c r="C456" t="s">
        <v>147</v>
      </c>
      <c r="D456" t="s">
        <v>93</v>
      </c>
      <c r="E456" t="s">
        <v>94</v>
      </c>
      <c r="F456">
        <v>1</v>
      </c>
      <c r="G456">
        <v>5</v>
      </c>
      <c r="H456">
        <v>2</v>
      </c>
      <c r="I456" s="10">
        <f>((G456*8)*(G456*7))/10000</f>
        <v>0.14000000000000001</v>
      </c>
      <c r="J456" s="10" t="s">
        <v>1744</v>
      </c>
      <c r="K456" s="10">
        <f>((25*0.4)+I456)+(0.05*G456)</f>
        <v>10.39</v>
      </c>
      <c r="L456" s="10">
        <f>K456-I456</f>
        <v>10.25</v>
      </c>
      <c r="M456" t="s">
        <v>66</v>
      </c>
      <c r="N456" t="s">
        <v>44</v>
      </c>
      <c r="O456" t="s">
        <v>45</v>
      </c>
      <c r="P456" t="s">
        <v>45</v>
      </c>
      <c r="Q456" t="s">
        <v>46</v>
      </c>
      <c r="V456">
        <v>135953.86610000199</v>
      </c>
      <c r="W456">
        <v>453431.24270000297</v>
      </c>
      <c r="X456" t="s">
        <v>146</v>
      </c>
      <c r="Y456" t="s">
        <v>49</v>
      </c>
      <c r="Z456" t="s">
        <v>96</v>
      </c>
      <c r="AA456" t="s">
        <v>46</v>
      </c>
      <c r="AB456" s="1">
        <v>44775.305783032403</v>
      </c>
      <c r="AC456" t="s">
        <v>50</v>
      </c>
      <c r="AD456" s="1">
        <v>44777.593537534704</v>
      </c>
      <c r="AE456" t="s">
        <v>51</v>
      </c>
      <c r="AF456" t="s">
        <v>73</v>
      </c>
      <c r="AG456" t="s">
        <v>46</v>
      </c>
      <c r="AH456" t="s">
        <v>46</v>
      </c>
      <c r="AI456" t="s">
        <v>46</v>
      </c>
      <c r="AJ456" t="s">
        <v>46</v>
      </c>
      <c r="AK456" t="s">
        <v>46</v>
      </c>
      <c r="AL456" t="s">
        <v>46</v>
      </c>
      <c r="AM456" t="s">
        <v>46</v>
      </c>
      <c r="AP456" t="s">
        <v>53</v>
      </c>
      <c r="AR456" t="s">
        <v>46</v>
      </c>
      <c r="AU456">
        <v>5.1094268234789402</v>
      </c>
      <c r="AV456">
        <v>52.068841278191499</v>
      </c>
    </row>
    <row r="457" spans="1:48" x14ac:dyDescent="0.45">
      <c r="A457">
        <v>1671</v>
      </c>
      <c r="C457" t="s">
        <v>151</v>
      </c>
      <c r="D457" t="s">
        <v>148</v>
      </c>
      <c r="E457" t="s">
        <v>149</v>
      </c>
      <c r="G457">
        <v>13</v>
      </c>
      <c r="H457">
        <v>3</v>
      </c>
      <c r="I457" s="10">
        <f>((G457*8)*(G457*8))/10000</f>
        <v>1.0815999999999999</v>
      </c>
      <c r="J457" s="10"/>
      <c r="M457" t="s">
        <v>66</v>
      </c>
      <c r="N457" t="s">
        <v>44</v>
      </c>
      <c r="O457" t="s">
        <v>45</v>
      </c>
      <c r="P457" t="s">
        <v>45</v>
      </c>
      <c r="Q457" t="s">
        <v>53</v>
      </c>
      <c r="R457" t="s">
        <v>119</v>
      </c>
      <c r="V457">
        <v>135979.51690000299</v>
      </c>
      <c r="W457">
        <v>453431.52660000301</v>
      </c>
      <c r="X457" t="s">
        <v>150</v>
      </c>
      <c r="Y457" t="s">
        <v>49</v>
      </c>
      <c r="AA457" t="s">
        <v>46</v>
      </c>
      <c r="AB457" s="1">
        <v>44775.305783032403</v>
      </c>
      <c r="AC457" t="s">
        <v>50</v>
      </c>
      <c r="AD457" s="1">
        <v>44778.592122615701</v>
      </c>
      <c r="AE457" t="s">
        <v>51</v>
      </c>
      <c r="AF457" t="s">
        <v>73</v>
      </c>
      <c r="AG457" t="s">
        <v>53</v>
      </c>
      <c r="AH457" t="s">
        <v>46</v>
      </c>
      <c r="AI457" t="s">
        <v>46</v>
      </c>
      <c r="AJ457" t="s">
        <v>46</v>
      </c>
      <c r="AK457" t="s">
        <v>46</v>
      </c>
      <c r="AL457" t="s">
        <v>46</v>
      </c>
      <c r="AM457" t="s">
        <v>46</v>
      </c>
      <c r="AP457" t="s">
        <v>53</v>
      </c>
      <c r="AR457" t="s">
        <v>46</v>
      </c>
      <c r="AU457">
        <v>5.1098009050100197</v>
      </c>
      <c r="AV457">
        <v>52.0688447108991</v>
      </c>
    </row>
    <row r="458" spans="1:48" x14ac:dyDescent="0.45">
      <c r="A458">
        <v>1672</v>
      </c>
      <c r="C458" t="s">
        <v>153</v>
      </c>
      <c r="D458" t="s">
        <v>113</v>
      </c>
      <c r="E458" t="s">
        <v>114</v>
      </c>
      <c r="F458">
        <v>1</v>
      </c>
      <c r="G458">
        <v>16</v>
      </c>
      <c r="H458">
        <v>1.5</v>
      </c>
      <c r="I458" s="10">
        <f>((G458*8)*(G458*8))/10000</f>
        <v>1.6384000000000001</v>
      </c>
      <c r="J458" s="10" t="s">
        <v>1744</v>
      </c>
      <c r="K458" s="10">
        <f>((25*0.4)+I458)+(0.1*G458)</f>
        <v>13.2384</v>
      </c>
      <c r="L458" s="10">
        <f>K458-I458</f>
        <v>11.6</v>
      </c>
      <c r="M458" t="s">
        <v>66</v>
      </c>
      <c r="N458" t="s">
        <v>44</v>
      </c>
      <c r="O458" t="s">
        <v>45</v>
      </c>
      <c r="P458" t="s">
        <v>45</v>
      </c>
      <c r="Q458" t="s">
        <v>46</v>
      </c>
      <c r="V458">
        <v>135951.763300002</v>
      </c>
      <c r="W458">
        <v>453431.60260000097</v>
      </c>
      <c r="X458" t="s">
        <v>152</v>
      </c>
      <c r="Y458" t="s">
        <v>49</v>
      </c>
      <c r="Z458" t="s">
        <v>96</v>
      </c>
      <c r="AA458" t="s">
        <v>46</v>
      </c>
      <c r="AB458" s="1">
        <v>44775.305783032403</v>
      </c>
      <c r="AC458" t="s">
        <v>50</v>
      </c>
      <c r="AD458" s="1">
        <v>44777.593799826398</v>
      </c>
      <c r="AE458" t="s">
        <v>51</v>
      </c>
      <c r="AF458" t="s">
        <v>52</v>
      </c>
      <c r="AG458" t="s">
        <v>46</v>
      </c>
      <c r="AH458" t="s">
        <v>46</v>
      </c>
      <c r="AI458" t="s">
        <v>46</v>
      </c>
      <c r="AJ458" t="s">
        <v>46</v>
      </c>
      <c r="AK458" t="s">
        <v>46</v>
      </c>
      <c r="AL458" t="s">
        <v>46</v>
      </c>
      <c r="AM458" t="s">
        <v>46</v>
      </c>
      <c r="AP458" t="s">
        <v>53</v>
      </c>
      <c r="AR458" t="s">
        <v>46</v>
      </c>
      <c r="AU458">
        <v>5.1093961356725899</v>
      </c>
      <c r="AV458">
        <v>52.068844440684302</v>
      </c>
    </row>
    <row r="459" spans="1:48" x14ac:dyDescent="0.45">
      <c r="A459">
        <v>1673</v>
      </c>
      <c r="C459" t="s">
        <v>155</v>
      </c>
      <c r="D459" t="s">
        <v>93</v>
      </c>
      <c r="E459" t="s">
        <v>94</v>
      </c>
      <c r="F459">
        <v>1</v>
      </c>
      <c r="G459">
        <v>5</v>
      </c>
      <c r="H459">
        <v>2</v>
      </c>
      <c r="I459" s="10">
        <f>((G459*8)*(G459*7))/10000</f>
        <v>0.14000000000000001</v>
      </c>
      <c r="J459" s="10" t="s">
        <v>1744</v>
      </c>
      <c r="K459" s="10">
        <f>((25*0.4)+I459)+(0.05*G459)</f>
        <v>10.39</v>
      </c>
      <c r="L459" s="10">
        <f>K459-I459</f>
        <v>10.25</v>
      </c>
      <c r="M459" t="s">
        <v>66</v>
      </c>
      <c r="N459" t="s">
        <v>44</v>
      </c>
      <c r="O459" t="s">
        <v>45</v>
      </c>
      <c r="P459" t="s">
        <v>45</v>
      </c>
      <c r="Q459" t="s">
        <v>46</v>
      </c>
      <c r="V459">
        <v>135953.86610000199</v>
      </c>
      <c r="W459">
        <v>453431.24270000297</v>
      </c>
      <c r="X459" t="s">
        <v>154</v>
      </c>
      <c r="Y459" t="s">
        <v>49</v>
      </c>
      <c r="Z459" t="s">
        <v>96</v>
      </c>
      <c r="AA459" t="s">
        <v>46</v>
      </c>
      <c r="AB459" s="1">
        <v>44775.305783032403</v>
      </c>
      <c r="AC459" t="s">
        <v>50</v>
      </c>
      <c r="AD459" s="1">
        <v>44777.592575856499</v>
      </c>
      <c r="AE459" t="s">
        <v>51</v>
      </c>
      <c r="AF459" t="s">
        <v>73</v>
      </c>
      <c r="AG459" t="s">
        <v>46</v>
      </c>
      <c r="AH459" t="s">
        <v>46</v>
      </c>
      <c r="AI459" t="s">
        <v>46</v>
      </c>
      <c r="AJ459" t="s">
        <v>46</v>
      </c>
      <c r="AK459" t="s">
        <v>46</v>
      </c>
      <c r="AL459" t="s">
        <v>46</v>
      </c>
      <c r="AM459" t="s">
        <v>46</v>
      </c>
      <c r="AP459" t="s">
        <v>53</v>
      </c>
      <c r="AR459" t="s">
        <v>46</v>
      </c>
      <c r="AU459">
        <v>5.1094758427616398</v>
      </c>
      <c r="AV459">
        <v>52.068849353564303</v>
      </c>
    </row>
    <row r="460" spans="1:48" x14ac:dyDescent="0.45">
      <c r="A460">
        <v>1674</v>
      </c>
      <c r="C460" t="s">
        <v>157</v>
      </c>
      <c r="D460" t="s">
        <v>1821</v>
      </c>
      <c r="E460" t="s">
        <v>110</v>
      </c>
      <c r="F460">
        <v>3</v>
      </c>
      <c r="G460">
        <v>9</v>
      </c>
      <c r="H460">
        <v>2</v>
      </c>
      <c r="I460" s="10">
        <f>((G460*8)*(G460*8))/10000</f>
        <v>0.51839999999999997</v>
      </c>
      <c r="J460" s="10" t="s">
        <v>1744</v>
      </c>
      <c r="K460" s="10">
        <f>((25*0.18)+I460)+(0.05*G460)</f>
        <v>5.4683999999999999</v>
      </c>
      <c r="L460" s="10">
        <f>K460-I460</f>
        <v>4.95</v>
      </c>
      <c r="M460" t="s">
        <v>66</v>
      </c>
      <c r="N460" t="s">
        <v>44</v>
      </c>
      <c r="O460" t="s">
        <v>45</v>
      </c>
      <c r="P460" t="s">
        <v>45</v>
      </c>
      <c r="Q460" t="s">
        <v>46</v>
      </c>
      <c r="V460">
        <v>135977.99930000299</v>
      </c>
      <c r="W460">
        <v>453432.83539999998</v>
      </c>
      <c r="X460" t="s">
        <v>156</v>
      </c>
      <c r="Y460" t="s">
        <v>49</v>
      </c>
      <c r="Z460" t="s">
        <v>96</v>
      </c>
      <c r="AA460" t="s">
        <v>46</v>
      </c>
      <c r="AB460" s="1">
        <v>44775.305783032403</v>
      </c>
      <c r="AC460" t="s">
        <v>50</v>
      </c>
      <c r="AD460" s="1">
        <v>44777.5960484838</v>
      </c>
      <c r="AE460" t="s">
        <v>51</v>
      </c>
      <c r="AF460" t="s">
        <v>73</v>
      </c>
      <c r="AG460" t="s">
        <v>46</v>
      </c>
      <c r="AH460" t="s">
        <v>46</v>
      </c>
      <c r="AI460" t="s">
        <v>46</v>
      </c>
      <c r="AJ460" t="s">
        <v>46</v>
      </c>
      <c r="AK460" t="s">
        <v>46</v>
      </c>
      <c r="AL460" t="s">
        <v>46</v>
      </c>
      <c r="AM460" t="s">
        <v>46</v>
      </c>
      <c r="AP460" t="s">
        <v>53</v>
      </c>
      <c r="AR460" t="s">
        <v>46</v>
      </c>
      <c r="AU460">
        <v>5.1097786990710503</v>
      </c>
      <c r="AV460">
        <v>52.068856422261298</v>
      </c>
    </row>
    <row r="461" spans="1:48" x14ac:dyDescent="0.45">
      <c r="A461">
        <v>1675</v>
      </c>
      <c r="C461" t="s">
        <v>161</v>
      </c>
      <c r="D461" t="s">
        <v>158</v>
      </c>
      <c r="E461" t="s">
        <v>159</v>
      </c>
      <c r="G461">
        <v>16</v>
      </c>
      <c r="H461">
        <v>2</v>
      </c>
      <c r="I461" s="10">
        <f>((G461*8)*(G461*8))/10000</f>
        <v>1.6384000000000001</v>
      </c>
      <c r="J461" s="10"/>
      <c r="M461" t="s">
        <v>66</v>
      </c>
      <c r="N461" t="s">
        <v>44</v>
      </c>
      <c r="O461" t="s">
        <v>45</v>
      </c>
      <c r="P461" t="s">
        <v>45</v>
      </c>
      <c r="Q461" t="s">
        <v>53</v>
      </c>
      <c r="R461" t="s">
        <v>119</v>
      </c>
      <c r="V461">
        <v>136006.77490000101</v>
      </c>
      <c r="W461">
        <v>453440.98810000002</v>
      </c>
      <c r="X461" t="s">
        <v>160</v>
      </c>
      <c r="Y461" t="s">
        <v>49</v>
      </c>
      <c r="AA461" t="s">
        <v>46</v>
      </c>
      <c r="AB461" s="1">
        <v>44775.305783032403</v>
      </c>
      <c r="AC461" t="s">
        <v>50</v>
      </c>
      <c r="AD461" s="1">
        <v>44777.610508877297</v>
      </c>
      <c r="AE461" t="s">
        <v>51</v>
      </c>
      <c r="AF461" t="s">
        <v>73</v>
      </c>
      <c r="AG461" t="s">
        <v>53</v>
      </c>
      <c r="AH461" t="s">
        <v>46</v>
      </c>
      <c r="AI461" t="s">
        <v>46</v>
      </c>
      <c r="AJ461" t="s">
        <v>46</v>
      </c>
      <c r="AK461" t="s">
        <v>53</v>
      </c>
      <c r="AL461" t="s">
        <v>46</v>
      </c>
      <c r="AM461" t="s">
        <v>46</v>
      </c>
      <c r="AP461" t="s">
        <v>53</v>
      </c>
      <c r="AR461" t="s">
        <v>46</v>
      </c>
      <c r="AU461">
        <v>5.1101979159764301</v>
      </c>
      <c r="AV461">
        <v>52.068930685494102</v>
      </c>
    </row>
    <row r="462" spans="1:48" x14ac:dyDescent="0.45">
      <c r="A462">
        <v>1676</v>
      </c>
      <c r="C462" t="s">
        <v>164</v>
      </c>
      <c r="D462" t="s">
        <v>1823</v>
      </c>
      <c r="E462" t="s">
        <v>162</v>
      </c>
      <c r="F462">
        <v>3</v>
      </c>
      <c r="G462">
        <v>4</v>
      </c>
      <c r="H462">
        <v>2</v>
      </c>
      <c r="I462" s="10">
        <f>((G462*8)*(G462*8))/10000</f>
        <v>0.1024</v>
      </c>
      <c r="J462" s="10" t="s">
        <v>1744</v>
      </c>
      <c r="K462" s="10">
        <f>((25*0.18)+I462)+(0.05*G462)</f>
        <v>4.8024000000000004</v>
      </c>
      <c r="L462" s="10">
        <f>K462-I462</f>
        <v>4.7</v>
      </c>
      <c r="M462" t="s">
        <v>43</v>
      </c>
      <c r="N462" t="s">
        <v>44</v>
      </c>
      <c r="O462" t="s">
        <v>45</v>
      </c>
      <c r="P462" t="s">
        <v>45</v>
      </c>
      <c r="Q462" t="s">
        <v>46</v>
      </c>
      <c r="V462">
        <v>136010.50440000001</v>
      </c>
      <c r="W462">
        <v>453441.34270000103</v>
      </c>
      <c r="X462" t="s">
        <v>163</v>
      </c>
      <c r="Y462" t="s">
        <v>49</v>
      </c>
      <c r="Z462" t="s">
        <v>96</v>
      </c>
      <c r="AA462" t="s">
        <v>46</v>
      </c>
      <c r="AB462" s="1">
        <v>44775.305783032403</v>
      </c>
      <c r="AC462" t="s">
        <v>50</v>
      </c>
      <c r="AD462" s="1">
        <v>44777.610070543997</v>
      </c>
      <c r="AE462" t="s">
        <v>51</v>
      </c>
      <c r="AF462" t="s">
        <v>73</v>
      </c>
      <c r="AG462" t="s">
        <v>46</v>
      </c>
      <c r="AH462" t="s">
        <v>46</v>
      </c>
      <c r="AI462" t="s">
        <v>46</v>
      </c>
      <c r="AJ462" t="s">
        <v>46</v>
      </c>
      <c r="AK462" t="s">
        <v>46</v>
      </c>
      <c r="AL462" t="s">
        <v>46</v>
      </c>
      <c r="AM462" t="s">
        <v>46</v>
      </c>
      <c r="AP462" t="s">
        <v>53</v>
      </c>
      <c r="AR462" t="s">
        <v>46</v>
      </c>
      <c r="AU462">
        <v>5.1102522882809902</v>
      </c>
      <c r="AV462">
        <v>52.068934000442397</v>
      </c>
    </row>
    <row r="463" spans="1:48" x14ac:dyDescent="0.45">
      <c r="A463">
        <v>1677</v>
      </c>
      <c r="C463" t="s">
        <v>166</v>
      </c>
      <c r="D463" t="s">
        <v>1823</v>
      </c>
      <c r="E463" t="s">
        <v>162</v>
      </c>
      <c r="F463">
        <v>3</v>
      </c>
      <c r="G463">
        <v>8</v>
      </c>
      <c r="H463">
        <v>2.5</v>
      </c>
      <c r="I463" s="10">
        <f>((G463*8)*(G463*8))/10000</f>
        <v>0.40960000000000002</v>
      </c>
      <c r="J463" s="10" t="s">
        <v>1744</v>
      </c>
      <c r="K463" s="10">
        <f>((25*0.18)+I463)+(0.05*G463)</f>
        <v>5.3096000000000005</v>
      </c>
      <c r="L463" s="10">
        <f>K463-I463</f>
        <v>4.9000000000000004</v>
      </c>
      <c r="M463" t="s">
        <v>66</v>
      </c>
      <c r="N463" t="s">
        <v>44</v>
      </c>
      <c r="O463" t="s">
        <v>45</v>
      </c>
      <c r="P463" t="s">
        <v>45</v>
      </c>
      <c r="Q463" t="s">
        <v>46</v>
      </c>
      <c r="V463">
        <v>136016.5711</v>
      </c>
      <c r="W463">
        <v>453442.28700000001</v>
      </c>
      <c r="X463" t="s">
        <v>165</v>
      </c>
      <c r="Y463" t="s">
        <v>49</v>
      </c>
      <c r="Z463" t="s">
        <v>96</v>
      </c>
      <c r="AA463" t="s">
        <v>46</v>
      </c>
      <c r="AB463" s="1">
        <v>44775.305783032403</v>
      </c>
      <c r="AC463" t="s">
        <v>50</v>
      </c>
      <c r="AD463" s="1">
        <v>44777.610070543997</v>
      </c>
      <c r="AE463" t="s">
        <v>51</v>
      </c>
      <c r="AF463" t="s">
        <v>73</v>
      </c>
      <c r="AG463" t="s">
        <v>46</v>
      </c>
      <c r="AH463" t="s">
        <v>46</v>
      </c>
      <c r="AI463" t="s">
        <v>46</v>
      </c>
      <c r="AJ463" t="s">
        <v>46</v>
      </c>
      <c r="AK463" t="s">
        <v>46</v>
      </c>
      <c r="AL463" t="s">
        <v>46</v>
      </c>
      <c r="AM463" t="s">
        <v>46</v>
      </c>
      <c r="AP463" t="s">
        <v>53</v>
      </c>
      <c r="AR463" t="s">
        <v>46</v>
      </c>
      <c r="AU463">
        <v>5.1103407141671298</v>
      </c>
      <c r="AV463">
        <v>52.068942695640999</v>
      </c>
    </row>
    <row r="464" spans="1:48" x14ac:dyDescent="0.45">
      <c r="A464">
        <v>1642</v>
      </c>
      <c r="C464" t="s">
        <v>60</v>
      </c>
      <c r="D464" t="s">
        <v>41</v>
      </c>
      <c r="E464" t="s">
        <v>42</v>
      </c>
      <c r="F464">
        <v>1</v>
      </c>
      <c r="G464">
        <v>7</v>
      </c>
      <c r="H464">
        <v>1</v>
      </c>
      <c r="I464" s="10">
        <f>((G464*8)*(G464*8))/10000</f>
        <v>0.31359999999999999</v>
      </c>
      <c r="J464" s="10" t="s">
        <v>1744</v>
      </c>
      <c r="K464" s="10">
        <f>((25*0.4)+I464)+(0.05*G464)</f>
        <v>10.663599999999999</v>
      </c>
      <c r="L464" s="10">
        <f>K464-I464</f>
        <v>10.35</v>
      </c>
      <c r="M464" t="s">
        <v>43</v>
      </c>
      <c r="N464" t="s">
        <v>44</v>
      </c>
      <c r="O464" t="s">
        <v>45</v>
      </c>
      <c r="P464" t="s">
        <v>45</v>
      </c>
      <c r="Q464" t="s">
        <v>46</v>
      </c>
      <c r="S464" t="s">
        <v>47</v>
      </c>
      <c r="V464">
        <v>135937.125300001</v>
      </c>
      <c r="W464">
        <v>453249.27030000102</v>
      </c>
      <c r="X464" t="s">
        <v>59</v>
      </c>
      <c r="Y464" t="s">
        <v>49</v>
      </c>
      <c r="AB464" s="1">
        <v>44775.305783032403</v>
      </c>
      <c r="AC464" t="s">
        <v>50</v>
      </c>
      <c r="AD464" s="1">
        <v>44776.445347627297</v>
      </c>
      <c r="AE464" t="s">
        <v>51</v>
      </c>
      <c r="AF464" t="s">
        <v>52</v>
      </c>
      <c r="AG464" t="s">
        <v>46</v>
      </c>
      <c r="AH464" t="s">
        <v>46</v>
      </c>
      <c r="AI464" t="s">
        <v>46</v>
      </c>
      <c r="AJ464" t="s">
        <v>46</v>
      </c>
      <c r="AK464" t="s">
        <v>46</v>
      </c>
      <c r="AL464" t="s">
        <v>46</v>
      </c>
      <c r="AM464" t="s">
        <v>46</v>
      </c>
      <c r="AP464" t="s">
        <v>53</v>
      </c>
      <c r="AR464" t="s">
        <v>46</v>
      </c>
      <c r="AU464">
        <v>5.1091928288088404</v>
      </c>
      <c r="AV464">
        <v>52.067205140102203</v>
      </c>
    </row>
    <row r="465" spans="1:48" x14ac:dyDescent="0.45">
      <c r="A465">
        <v>1678</v>
      </c>
      <c r="C465" t="s">
        <v>168</v>
      </c>
      <c r="D465" t="s">
        <v>158</v>
      </c>
      <c r="E465" t="s">
        <v>159</v>
      </c>
      <c r="G465">
        <v>13</v>
      </c>
      <c r="H465">
        <v>3</v>
      </c>
      <c r="I465" s="10">
        <f>((G465*8)*(G465*8))/10000</f>
        <v>1.0815999999999999</v>
      </c>
      <c r="J465" s="10"/>
      <c r="M465" t="s">
        <v>66</v>
      </c>
      <c r="N465" t="s">
        <v>44</v>
      </c>
      <c r="O465" t="s">
        <v>45</v>
      </c>
      <c r="P465" t="s">
        <v>45</v>
      </c>
      <c r="Q465" t="s">
        <v>53</v>
      </c>
      <c r="R465" t="s">
        <v>119</v>
      </c>
      <c r="V465">
        <v>136007.57990000001</v>
      </c>
      <c r="W465">
        <v>453442.541900001</v>
      </c>
      <c r="X465" t="s">
        <v>167</v>
      </c>
      <c r="Y465" t="s">
        <v>49</v>
      </c>
      <c r="AA465" t="s">
        <v>46</v>
      </c>
      <c r="AB465" s="1">
        <v>44775.305783032403</v>
      </c>
      <c r="AC465" t="s">
        <v>50</v>
      </c>
      <c r="AD465" s="1">
        <v>44777.609797870398</v>
      </c>
      <c r="AE465" t="s">
        <v>51</v>
      </c>
      <c r="AF465" t="s">
        <v>73</v>
      </c>
      <c r="AG465" t="s">
        <v>53</v>
      </c>
      <c r="AH465" t="s">
        <v>46</v>
      </c>
      <c r="AI465" t="s">
        <v>46</v>
      </c>
      <c r="AJ465" t="s">
        <v>46</v>
      </c>
      <c r="AK465" t="s">
        <v>46</v>
      </c>
      <c r="AL465" t="s">
        <v>46</v>
      </c>
      <c r="AM465" t="s">
        <v>46</v>
      </c>
      <c r="AP465" t="s">
        <v>53</v>
      </c>
      <c r="AR465" t="s">
        <v>46</v>
      </c>
      <c r="AU465">
        <v>5.1102095698994701</v>
      </c>
      <c r="AV465">
        <v>52.068944678591201</v>
      </c>
    </row>
    <row r="466" spans="1:48" x14ac:dyDescent="0.45">
      <c r="A466">
        <v>1679</v>
      </c>
      <c r="C466" t="s">
        <v>170</v>
      </c>
      <c r="D466" t="s">
        <v>1823</v>
      </c>
      <c r="E466" t="s">
        <v>162</v>
      </c>
      <c r="F466">
        <v>3</v>
      </c>
      <c r="G466">
        <v>5</v>
      </c>
      <c r="H466">
        <v>2</v>
      </c>
      <c r="I466" s="10">
        <f>((G466*8)*(G466*8))/10000</f>
        <v>0.16</v>
      </c>
      <c r="J466" s="10" t="s">
        <v>1744</v>
      </c>
      <c r="K466" s="10">
        <f>((25*0.18)+I466)+(0.05*G466)</f>
        <v>4.91</v>
      </c>
      <c r="L466" s="10">
        <f>K466-I466</f>
        <v>4.75</v>
      </c>
      <c r="M466" t="s">
        <v>66</v>
      </c>
      <c r="N466" t="s">
        <v>44</v>
      </c>
      <c r="O466" t="s">
        <v>45</v>
      </c>
      <c r="P466" t="s">
        <v>45</v>
      </c>
      <c r="Q466" t="s">
        <v>46</v>
      </c>
      <c r="V466">
        <v>136021.941300001</v>
      </c>
      <c r="W466">
        <v>453443.57740000298</v>
      </c>
      <c r="X466" t="s">
        <v>169</v>
      </c>
      <c r="Y466" t="s">
        <v>49</v>
      </c>
      <c r="Z466" t="s">
        <v>96</v>
      </c>
      <c r="AA466" t="s">
        <v>46</v>
      </c>
      <c r="AB466" s="1">
        <v>44775.305783032403</v>
      </c>
      <c r="AC466" t="s">
        <v>50</v>
      </c>
      <c r="AD466" s="1">
        <v>44777.610070543997</v>
      </c>
      <c r="AE466" t="s">
        <v>51</v>
      </c>
      <c r="AF466" t="s">
        <v>73</v>
      </c>
      <c r="AG466" t="s">
        <v>46</v>
      </c>
      <c r="AH466" t="s">
        <v>46</v>
      </c>
      <c r="AI466" t="s">
        <v>46</v>
      </c>
      <c r="AJ466" t="s">
        <v>46</v>
      </c>
      <c r="AK466" t="s">
        <v>46</v>
      </c>
      <c r="AL466" t="s">
        <v>46</v>
      </c>
      <c r="AM466" t="s">
        <v>46</v>
      </c>
      <c r="AP466" t="s">
        <v>53</v>
      </c>
      <c r="AR466" t="s">
        <v>46</v>
      </c>
      <c r="AU466">
        <v>5.1104189629082297</v>
      </c>
      <c r="AV466">
        <v>52.068954477656703</v>
      </c>
    </row>
    <row r="467" spans="1:48" x14ac:dyDescent="0.45">
      <c r="A467">
        <v>1680</v>
      </c>
      <c r="C467" t="s">
        <v>175</v>
      </c>
      <c r="D467" t="s">
        <v>158</v>
      </c>
      <c r="E467" t="s">
        <v>159</v>
      </c>
      <c r="F467">
        <v>3</v>
      </c>
      <c r="G467">
        <v>6</v>
      </c>
      <c r="H467">
        <v>2</v>
      </c>
      <c r="I467" s="10">
        <f>((G467*8)*(G467*8))/10000</f>
        <v>0.23039999999999999</v>
      </c>
      <c r="J467" s="10" t="s">
        <v>1744</v>
      </c>
      <c r="K467" s="10">
        <f>((25*0.18)+I467)+(0.05*G467)</f>
        <v>5.0304000000000002</v>
      </c>
      <c r="L467" s="10">
        <f>K467-I467</f>
        <v>4.8</v>
      </c>
      <c r="M467" t="s">
        <v>66</v>
      </c>
      <c r="N467" t="s">
        <v>44</v>
      </c>
      <c r="O467" t="s">
        <v>45</v>
      </c>
      <c r="P467" t="s">
        <v>45</v>
      </c>
      <c r="Q467" t="s">
        <v>46</v>
      </c>
      <c r="R467" t="s">
        <v>171</v>
      </c>
      <c r="V467">
        <v>136044.77290000001</v>
      </c>
      <c r="W467">
        <v>453446.09060000302</v>
      </c>
      <c r="X467" t="s">
        <v>172</v>
      </c>
      <c r="Y467" t="s">
        <v>49</v>
      </c>
      <c r="Z467" t="s">
        <v>173</v>
      </c>
      <c r="AA467" t="s">
        <v>46</v>
      </c>
      <c r="AB467" s="1">
        <v>44775.305783032403</v>
      </c>
      <c r="AC467" t="s">
        <v>50</v>
      </c>
      <c r="AD467" s="1">
        <v>44778.196415590297</v>
      </c>
      <c r="AE467" t="s">
        <v>51</v>
      </c>
      <c r="AF467" t="s">
        <v>73</v>
      </c>
      <c r="AG467" t="s">
        <v>53</v>
      </c>
      <c r="AH467" t="s">
        <v>46</v>
      </c>
      <c r="AI467" t="s">
        <v>46</v>
      </c>
      <c r="AJ467" t="s">
        <v>46</v>
      </c>
      <c r="AK467" t="s">
        <v>46</v>
      </c>
      <c r="AL467" t="s">
        <v>46</v>
      </c>
      <c r="AM467" t="s">
        <v>46</v>
      </c>
      <c r="AO467" t="s">
        <v>174</v>
      </c>
      <c r="AP467" t="s">
        <v>53</v>
      </c>
      <c r="AR467" t="s">
        <v>46</v>
      </c>
      <c r="AU467">
        <v>5.1107518057419199</v>
      </c>
      <c r="AV467">
        <v>52.068977847668698</v>
      </c>
    </row>
    <row r="468" spans="1:48" x14ac:dyDescent="0.45">
      <c r="A468">
        <v>1681</v>
      </c>
      <c r="C468" t="s">
        <v>177</v>
      </c>
      <c r="D468" t="s">
        <v>158</v>
      </c>
      <c r="E468" t="s">
        <v>159</v>
      </c>
      <c r="F468">
        <v>3</v>
      </c>
      <c r="G468">
        <v>6</v>
      </c>
      <c r="H468">
        <v>2</v>
      </c>
      <c r="I468" s="10">
        <f>((G468*8)*(G468*8))/10000</f>
        <v>0.23039999999999999</v>
      </c>
      <c r="J468" s="10" t="s">
        <v>1744</v>
      </c>
      <c r="K468" s="10">
        <f>((25*0.18)+I468)+(0.05*G468)</f>
        <v>5.0304000000000002</v>
      </c>
      <c r="L468" s="10">
        <f>K468-I468</f>
        <v>4.8</v>
      </c>
      <c r="M468" t="s">
        <v>66</v>
      </c>
      <c r="N468" t="s">
        <v>44</v>
      </c>
      <c r="O468" t="s">
        <v>45</v>
      </c>
      <c r="P468" t="s">
        <v>45</v>
      </c>
      <c r="Q468" t="s">
        <v>46</v>
      </c>
      <c r="R468" t="s">
        <v>171</v>
      </c>
      <c r="V468">
        <v>136045.52390000201</v>
      </c>
      <c r="W468">
        <v>453447.94750000199</v>
      </c>
      <c r="X468" t="s">
        <v>176</v>
      </c>
      <c r="Y468" t="s">
        <v>49</v>
      </c>
      <c r="Z468" t="s">
        <v>173</v>
      </c>
      <c r="AA468" t="s">
        <v>46</v>
      </c>
      <c r="AB468" s="1">
        <v>44775.305783032403</v>
      </c>
      <c r="AC468" t="s">
        <v>50</v>
      </c>
      <c r="AD468" s="1">
        <v>44778.196415590297</v>
      </c>
      <c r="AE468" t="s">
        <v>51</v>
      </c>
      <c r="AF468" t="s">
        <v>73</v>
      </c>
      <c r="AG468" t="s">
        <v>53</v>
      </c>
      <c r="AH468" t="s">
        <v>46</v>
      </c>
      <c r="AI468" t="s">
        <v>46</v>
      </c>
      <c r="AJ468" t="s">
        <v>46</v>
      </c>
      <c r="AK468" t="s">
        <v>46</v>
      </c>
      <c r="AL468" t="s">
        <v>46</v>
      </c>
      <c r="AM468" t="s">
        <v>46</v>
      </c>
      <c r="AO468" t="s">
        <v>174</v>
      </c>
      <c r="AP468" t="s">
        <v>53</v>
      </c>
      <c r="AR468" t="s">
        <v>46</v>
      </c>
      <c r="AU468">
        <v>5.1107626554763899</v>
      </c>
      <c r="AV468">
        <v>52.068994563117499</v>
      </c>
    </row>
    <row r="469" spans="1:48" x14ac:dyDescent="0.45">
      <c r="A469">
        <v>1682</v>
      </c>
      <c r="C469" t="s">
        <v>179</v>
      </c>
      <c r="D469" t="s">
        <v>117</v>
      </c>
      <c r="E469" t="s">
        <v>118</v>
      </c>
      <c r="G469">
        <v>6</v>
      </c>
      <c r="H469">
        <v>1.5</v>
      </c>
      <c r="I469" s="10">
        <f>((G469*8)*(G469*8))/10000</f>
        <v>0.23039999999999999</v>
      </c>
      <c r="J469" s="10"/>
      <c r="M469" t="s">
        <v>66</v>
      </c>
      <c r="N469" t="s">
        <v>44</v>
      </c>
      <c r="O469" t="s">
        <v>45</v>
      </c>
      <c r="P469" t="s">
        <v>45</v>
      </c>
      <c r="Q469" t="s">
        <v>53</v>
      </c>
      <c r="R469" t="s">
        <v>119</v>
      </c>
      <c r="V469">
        <v>136042.90500000099</v>
      </c>
      <c r="W469">
        <v>453448.06420000299</v>
      </c>
      <c r="X469" t="s">
        <v>178</v>
      </c>
      <c r="Y469" t="s">
        <v>49</v>
      </c>
      <c r="AA469" t="s">
        <v>46</v>
      </c>
      <c r="AB469" s="1">
        <v>44775.305783032403</v>
      </c>
      <c r="AC469" t="s">
        <v>50</v>
      </c>
      <c r="AD469" s="1">
        <v>44777.614821331001</v>
      </c>
      <c r="AE469" t="s">
        <v>51</v>
      </c>
      <c r="AF469" t="s">
        <v>73</v>
      </c>
      <c r="AG469" t="s">
        <v>53</v>
      </c>
      <c r="AH469" t="s">
        <v>46</v>
      </c>
      <c r="AI469" t="s">
        <v>46</v>
      </c>
      <c r="AJ469" t="s">
        <v>46</v>
      </c>
      <c r="AK469" t="s">
        <v>53</v>
      </c>
      <c r="AL469" t="s">
        <v>46</v>
      </c>
      <c r="AM469" t="s">
        <v>46</v>
      </c>
      <c r="AP469" t="s">
        <v>53</v>
      </c>
      <c r="AR469" t="s">
        <v>46</v>
      </c>
      <c r="AU469">
        <v>5.1107244542071397</v>
      </c>
      <c r="AV469">
        <v>52.0689955224288</v>
      </c>
    </row>
    <row r="470" spans="1:48" x14ac:dyDescent="0.45">
      <c r="A470">
        <v>1683</v>
      </c>
      <c r="C470" t="s">
        <v>183</v>
      </c>
      <c r="D470" t="s">
        <v>117</v>
      </c>
      <c r="E470" t="s">
        <v>118</v>
      </c>
      <c r="G470">
        <v>15</v>
      </c>
      <c r="H470">
        <v>4</v>
      </c>
      <c r="I470" s="10">
        <f>((G470*8)*(G470*8))/10000</f>
        <v>1.44</v>
      </c>
      <c r="J470" s="10"/>
      <c r="M470" t="s">
        <v>66</v>
      </c>
      <c r="N470" t="s">
        <v>44</v>
      </c>
      <c r="O470" t="s">
        <v>45</v>
      </c>
      <c r="P470" t="s">
        <v>45</v>
      </c>
      <c r="Q470" t="s">
        <v>53</v>
      </c>
      <c r="R470" t="s">
        <v>180</v>
      </c>
      <c r="S470" t="s">
        <v>181</v>
      </c>
      <c r="X470" t="s">
        <v>182</v>
      </c>
      <c r="Y470" t="s">
        <v>49</v>
      </c>
      <c r="AB470" s="1">
        <v>44775.305783032403</v>
      </c>
      <c r="AC470" t="s">
        <v>50</v>
      </c>
      <c r="AD470" s="1">
        <v>44778.177504756903</v>
      </c>
      <c r="AE470" t="s">
        <v>51</v>
      </c>
      <c r="AF470" t="s">
        <v>73</v>
      </c>
      <c r="AG470" t="s">
        <v>53</v>
      </c>
      <c r="AH470" t="s">
        <v>46</v>
      </c>
      <c r="AI470" t="s">
        <v>46</v>
      </c>
      <c r="AJ470" t="s">
        <v>46</v>
      </c>
      <c r="AK470" t="s">
        <v>53</v>
      </c>
      <c r="AL470" t="s">
        <v>46</v>
      </c>
      <c r="AM470" t="s">
        <v>46</v>
      </c>
      <c r="AP470" t="s">
        <v>53</v>
      </c>
      <c r="AR470" t="s">
        <v>46</v>
      </c>
      <c r="AU470">
        <v>5.1108630403325499</v>
      </c>
      <c r="AV470">
        <v>52.069666036122598</v>
      </c>
    </row>
    <row r="471" spans="1:48" x14ac:dyDescent="0.45">
      <c r="A471">
        <v>1643</v>
      </c>
      <c r="C471" t="s">
        <v>62</v>
      </c>
      <c r="D471" t="s">
        <v>41</v>
      </c>
      <c r="E471" t="s">
        <v>42</v>
      </c>
      <c r="F471">
        <v>1</v>
      </c>
      <c r="G471">
        <v>7</v>
      </c>
      <c r="H471">
        <v>1</v>
      </c>
      <c r="I471" s="10">
        <f>((G471*8)*(G471*8))/10000</f>
        <v>0.31359999999999999</v>
      </c>
      <c r="J471" s="10" t="s">
        <v>1744</v>
      </c>
      <c r="K471" s="10">
        <f>((25*0.4)+I471)+(0.05*G471)</f>
        <v>10.663599999999999</v>
      </c>
      <c r="L471" s="10">
        <f>K471-I471</f>
        <v>10.35</v>
      </c>
      <c r="M471" t="s">
        <v>43</v>
      </c>
      <c r="N471" t="s">
        <v>44</v>
      </c>
      <c r="O471" t="s">
        <v>45</v>
      </c>
      <c r="P471" t="s">
        <v>45</v>
      </c>
      <c r="Q471" t="s">
        <v>46</v>
      </c>
      <c r="S471" t="s">
        <v>47</v>
      </c>
      <c r="V471">
        <v>135941.90229999999</v>
      </c>
      <c r="W471">
        <v>453249.98479999998</v>
      </c>
      <c r="X471" t="s">
        <v>61</v>
      </c>
      <c r="Y471" t="s">
        <v>49</v>
      </c>
      <c r="AB471" s="1">
        <v>44775.305783032403</v>
      </c>
      <c r="AC471" t="s">
        <v>50</v>
      </c>
      <c r="AD471" s="1">
        <v>44776.445347627297</v>
      </c>
      <c r="AE471" t="s">
        <v>51</v>
      </c>
      <c r="AF471" t="s">
        <v>52</v>
      </c>
      <c r="AG471" t="s">
        <v>46</v>
      </c>
      <c r="AH471" t="s">
        <v>46</v>
      </c>
      <c r="AI471" t="s">
        <v>46</v>
      </c>
      <c r="AJ471" t="s">
        <v>46</v>
      </c>
      <c r="AK471" t="s">
        <v>46</v>
      </c>
      <c r="AL471" t="s">
        <v>46</v>
      </c>
      <c r="AM471" t="s">
        <v>46</v>
      </c>
      <c r="AP471" t="s">
        <v>53</v>
      </c>
      <c r="AR471" t="s">
        <v>46</v>
      </c>
      <c r="AU471">
        <v>5.1092624552888397</v>
      </c>
      <c r="AV471">
        <v>52.067211726308898</v>
      </c>
    </row>
    <row r="472" spans="1:48" x14ac:dyDescent="0.45">
      <c r="A472">
        <v>1644</v>
      </c>
      <c r="C472" t="s">
        <v>65</v>
      </c>
      <c r="D472" t="s">
        <v>41</v>
      </c>
      <c r="E472" t="s">
        <v>42</v>
      </c>
      <c r="F472">
        <v>1</v>
      </c>
      <c r="G472">
        <v>7</v>
      </c>
      <c r="H472">
        <v>1</v>
      </c>
      <c r="I472" s="10">
        <f>((G472*8)*(G472*8))/10000</f>
        <v>0.31359999999999999</v>
      </c>
      <c r="J472" s="10" t="s">
        <v>1744</v>
      </c>
      <c r="K472" s="10">
        <f>((25*0.4)+I472)+(0.05*G472)</f>
        <v>10.663599999999999</v>
      </c>
      <c r="L472" s="10">
        <f>K472-I472</f>
        <v>10.35</v>
      </c>
      <c r="M472" t="s">
        <v>43</v>
      </c>
      <c r="N472" t="s">
        <v>44</v>
      </c>
      <c r="O472" t="s">
        <v>45</v>
      </c>
      <c r="P472" t="s">
        <v>45</v>
      </c>
      <c r="Q472" t="s">
        <v>46</v>
      </c>
      <c r="S472" t="s">
        <v>47</v>
      </c>
      <c r="V472">
        <v>135963.95790000301</v>
      </c>
      <c r="W472">
        <v>453253.530100003</v>
      </c>
      <c r="X472" t="s">
        <v>63</v>
      </c>
      <c r="Y472" t="s">
        <v>49</v>
      </c>
      <c r="AB472" s="1">
        <v>44775.305783032403</v>
      </c>
      <c r="AC472" t="s">
        <v>50</v>
      </c>
      <c r="AD472" s="1">
        <v>44776.446495011602</v>
      </c>
      <c r="AE472" t="s">
        <v>51</v>
      </c>
      <c r="AF472" t="s">
        <v>52</v>
      </c>
      <c r="AG472" t="s">
        <v>46</v>
      </c>
      <c r="AH472" t="s">
        <v>46</v>
      </c>
      <c r="AI472" t="s">
        <v>46</v>
      </c>
      <c r="AJ472" t="s">
        <v>46</v>
      </c>
      <c r="AK472" t="s">
        <v>46</v>
      </c>
      <c r="AL472" t="s">
        <v>46</v>
      </c>
      <c r="AM472" t="s">
        <v>46</v>
      </c>
      <c r="AP472" t="s">
        <v>46</v>
      </c>
      <c r="AQ472" t="s">
        <v>64</v>
      </c>
      <c r="AR472" t="s">
        <v>46</v>
      </c>
      <c r="AU472">
        <v>5.1095839100630203</v>
      </c>
      <c r="AV472">
        <v>52.067244349415297</v>
      </c>
    </row>
    <row r="473" spans="1:48" x14ac:dyDescent="0.45">
      <c r="A473">
        <v>1645</v>
      </c>
      <c r="C473" t="s">
        <v>74</v>
      </c>
      <c r="D473" t="s">
        <v>1123</v>
      </c>
      <c r="E473" t="s">
        <v>1124</v>
      </c>
      <c r="F473">
        <v>1</v>
      </c>
      <c r="G473">
        <v>7</v>
      </c>
      <c r="H473">
        <v>3</v>
      </c>
      <c r="I473" s="10">
        <f>((G473*8)*(G473*8))/10000</f>
        <v>0.31359999999999999</v>
      </c>
      <c r="J473" s="10" t="s">
        <v>1744</v>
      </c>
      <c r="K473" s="10">
        <f>((25*0.4)+I473)+(0.05*G473)</f>
        <v>10.663599999999999</v>
      </c>
      <c r="L473" s="10">
        <f>K473-I473</f>
        <v>10.35</v>
      </c>
      <c r="M473" t="s">
        <v>66</v>
      </c>
      <c r="N473" t="s">
        <v>67</v>
      </c>
      <c r="O473" t="s">
        <v>68</v>
      </c>
      <c r="P473" t="s">
        <v>68</v>
      </c>
      <c r="Q473" t="s">
        <v>46</v>
      </c>
      <c r="S473" t="s">
        <v>69</v>
      </c>
      <c r="V473">
        <v>135841.367400002</v>
      </c>
      <c r="W473">
        <v>453278.15130000201</v>
      </c>
      <c r="X473" t="s">
        <v>70</v>
      </c>
      <c r="Y473" t="s">
        <v>71</v>
      </c>
      <c r="Z473" t="s">
        <v>72</v>
      </c>
      <c r="AB473" s="1">
        <v>44775.305783032403</v>
      </c>
      <c r="AC473" t="s">
        <v>50</v>
      </c>
      <c r="AD473" s="1">
        <v>44778.591632592601</v>
      </c>
      <c r="AE473" t="s">
        <v>51</v>
      </c>
      <c r="AF473" t="s">
        <v>73</v>
      </c>
      <c r="AG473" t="s">
        <v>46</v>
      </c>
      <c r="AH473" t="s">
        <v>46</v>
      </c>
      <c r="AI473" t="s">
        <v>46</v>
      </c>
      <c r="AJ473" t="s">
        <v>46</v>
      </c>
      <c r="AK473" t="s">
        <v>46</v>
      </c>
      <c r="AL473" t="s">
        <v>46</v>
      </c>
      <c r="AM473" t="s">
        <v>46</v>
      </c>
      <c r="AP473" t="s">
        <v>53</v>
      </c>
      <c r="AR473" t="s">
        <v>46</v>
      </c>
      <c r="AU473">
        <v>5.1077947040666096</v>
      </c>
      <c r="AV473">
        <v>52.067461419452201</v>
      </c>
    </row>
    <row r="474" spans="1:48" x14ac:dyDescent="0.45">
      <c r="A474">
        <v>1646</v>
      </c>
      <c r="C474" t="s">
        <v>77</v>
      </c>
      <c r="D474" t="s">
        <v>1123</v>
      </c>
      <c r="E474" t="s">
        <v>1124</v>
      </c>
      <c r="F474">
        <v>1</v>
      </c>
      <c r="G474">
        <v>7</v>
      </c>
      <c r="H474">
        <v>3</v>
      </c>
      <c r="I474" s="10">
        <f>((G474*8)*(G474*8))/10000</f>
        <v>0.31359999999999999</v>
      </c>
      <c r="J474" s="10" t="s">
        <v>1744</v>
      </c>
      <c r="K474" s="10">
        <f>((25*0.4)+I474)+(0.05*G474)</f>
        <v>10.663599999999999</v>
      </c>
      <c r="L474" s="10">
        <f>K474-I474</f>
        <v>10.35</v>
      </c>
      <c r="M474" t="s">
        <v>66</v>
      </c>
      <c r="N474" t="s">
        <v>67</v>
      </c>
      <c r="O474" t="s">
        <v>75</v>
      </c>
      <c r="P474" t="s">
        <v>45</v>
      </c>
      <c r="Q474" t="s">
        <v>46</v>
      </c>
      <c r="V474">
        <v>135839.70069999999</v>
      </c>
      <c r="W474">
        <v>453289.56579999998</v>
      </c>
      <c r="X474" t="s">
        <v>76</v>
      </c>
      <c r="Y474" t="s">
        <v>49</v>
      </c>
      <c r="AB474" s="1">
        <v>44775.305783032403</v>
      </c>
      <c r="AC474" t="s">
        <v>50</v>
      </c>
      <c r="AD474" s="1">
        <v>44778.591632592601</v>
      </c>
      <c r="AE474" t="s">
        <v>51</v>
      </c>
      <c r="AF474" t="s">
        <v>73</v>
      </c>
      <c r="AG474" t="s">
        <v>46</v>
      </c>
      <c r="AH474" t="s">
        <v>46</v>
      </c>
      <c r="AI474" t="s">
        <v>46</v>
      </c>
      <c r="AJ474" t="s">
        <v>46</v>
      </c>
      <c r="AK474" t="s">
        <v>46</v>
      </c>
      <c r="AL474" t="s">
        <v>46</v>
      </c>
      <c r="AM474" t="s">
        <v>46</v>
      </c>
      <c r="AP474" t="s">
        <v>53</v>
      </c>
      <c r="AR474" t="s">
        <v>46</v>
      </c>
      <c r="AU474">
        <v>5.1077697569101401</v>
      </c>
      <c r="AV474">
        <v>52.067563955009703</v>
      </c>
    </row>
    <row r="475" spans="1:48" x14ac:dyDescent="0.45">
      <c r="A475">
        <v>1647</v>
      </c>
      <c r="C475" t="s">
        <v>79</v>
      </c>
      <c r="D475" t="s">
        <v>1123</v>
      </c>
      <c r="E475" t="s">
        <v>1124</v>
      </c>
      <c r="F475">
        <v>1</v>
      </c>
      <c r="G475">
        <v>7</v>
      </c>
      <c r="H475">
        <v>3</v>
      </c>
      <c r="I475" s="10">
        <f>((G475*8)*(G475*8))/10000</f>
        <v>0.31359999999999999</v>
      </c>
      <c r="J475" s="10" t="s">
        <v>1744</v>
      </c>
      <c r="K475" s="10">
        <f>((25*0.4)+I475)+(0.05*G475)</f>
        <v>10.663599999999999</v>
      </c>
      <c r="L475" s="10">
        <f>K475-I475</f>
        <v>10.35</v>
      </c>
      <c r="M475" t="s">
        <v>66</v>
      </c>
      <c r="N475" t="s">
        <v>67</v>
      </c>
      <c r="O475" t="s">
        <v>75</v>
      </c>
      <c r="P475" t="s">
        <v>45</v>
      </c>
      <c r="Q475" t="s">
        <v>46</v>
      </c>
      <c r="V475">
        <v>135839.24640000201</v>
      </c>
      <c r="W475">
        <v>453292.48650000198</v>
      </c>
      <c r="X475" t="s">
        <v>78</v>
      </c>
      <c r="Y475" t="s">
        <v>49</v>
      </c>
      <c r="AB475" s="1">
        <v>44775.305783032403</v>
      </c>
      <c r="AC475" t="s">
        <v>50</v>
      </c>
      <c r="AD475" s="1">
        <v>44778.591632592601</v>
      </c>
      <c r="AE475" t="s">
        <v>51</v>
      </c>
      <c r="AF475" t="s">
        <v>73</v>
      </c>
      <c r="AG475" t="s">
        <v>46</v>
      </c>
      <c r="AH475" t="s">
        <v>46</v>
      </c>
      <c r="AI475" t="s">
        <v>46</v>
      </c>
      <c r="AJ475" t="s">
        <v>46</v>
      </c>
      <c r="AK475" t="s">
        <v>46</v>
      </c>
      <c r="AL475" t="s">
        <v>46</v>
      </c>
      <c r="AM475" t="s">
        <v>46</v>
      </c>
      <c r="AP475" t="s">
        <v>53</v>
      </c>
      <c r="AR475" t="s">
        <v>46</v>
      </c>
      <c r="AU475">
        <v>5.1077629676235299</v>
      </c>
      <c r="AV475">
        <v>52.067590190465197</v>
      </c>
    </row>
    <row r="476" spans="1:48" x14ac:dyDescent="0.45">
      <c r="AB476" s="1">
        <v>44775.305783032403</v>
      </c>
      <c r="AC476" t="s">
        <v>50</v>
      </c>
      <c r="AD476" s="1">
        <v>44776.410457604201</v>
      </c>
      <c r="AE476" t="s">
        <v>50</v>
      </c>
    </row>
    <row r="477" spans="1:48" x14ac:dyDescent="0.45">
      <c r="AB477" s="1">
        <v>44775.305783032403</v>
      </c>
      <c r="AC477" t="s">
        <v>50</v>
      </c>
      <c r="AD477" s="1">
        <v>44776.410457604201</v>
      </c>
      <c r="AE477" t="s">
        <v>50</v>
      </c>
    </row>
    <row r="478" spans="1:48" x14ac:dyDescent="0.45">
      <c r="C478" s="7">
        <v>12</v>
      </c>
      <c r="D478" t="s">
        <v>1825</v>
      </c>
      <c r="AB478" s="1">
        <v>44775.305783032403</v>
      </c>
      <c r="AC478" t="s">
        <v>50</v>
      </c>
      <c r="AD478" s="1">
        <v>44776.410457604201</v>
      </c>
      <c r="AE478" t="s">
        <v>50</v>
      </c>
    </row>
    <row r="479" spans="1:48" x14ac:dyDescent="0.45">
      <c r="V479">
        <v>135673.20600000001</v>
      </c>
      <c r="W479">
        <v>454121.202500001</v>
      </c>
      <c r="AB479" s="1">
        <v>44775.305783032403</v>
      </c>
      <c r="AC479" t="s">
        <v>50</v>
      </c>
      <c r="AD479" s="1">
        <v>44776.410457604201</v>
      </c>
      <c r="AE479" t="s">
        <v>50</v>
      </c>
    </row>
    <row r="480" spans="1:48" x14ac:dyDescent="0.45">
      <c r="V480">
        <v>135671.65359999999</v>
      </c>
      <c r="W480">
        <v>454128.39880000101</v>
      </c>
      <c r="AB480" s="1">
        <v>44775.305783032403</v>
      </c>
      <c r="AC480" t="s">
        <v>50</v>
      </c>
      <c r="AD480" s="1">
        <v>44776.410457604201</v>
      </c>
      <c r="AE480" t="s">
        <v>50</v>
      </c>
    </row>
    <row r="481" spans="22:31" x14ac:dyDescent="0.45">
      <c r="AB481" s="1">
        <v>44775.305783032403</v>
      </c>
      <c r="AC481" t="s">
        <v>50</v>
      </c>
      <c r="AD481" s="1">
        <v>44776.410457604201</v>
      </c>
      <c r="AE481" t="s">
        <v>50</v>
      </c>
    </row>
    <row r="482" spans="22:31" x14ac:dyDescent="0.45">
      <c r="V482">
        <v>135670.22240000201</v>
      </c>
      <c r="W482">
        <v>454136.69600000198</v>
      </c>
      <c r="AB482" s="1">
        <v>44775.305783032403</v>
      </c>
      <c r="AC482" t="s">
        <v>50</v>
      </c>
      <c r="AD482" s="1">
        <v>44776.410457604201</v>
      </c>
      <c r="AE482" t="s">
        <v>50</v>
      </c>
    </row>
    <row r="483" spans="22:31" x14ac:dyDescent="0.45">
      <c r="V483">
        <v>135668.71710000199</v>
      </c>
      <c r="W483">
        <v>454144.09960000199</v>
      </c>
      <c r="AB483" s="1">
        <v>44775.305783032403</v>
      </c>
      <c r="AC483" t="s">
        <v>50</v>
      </c>
      <c r="AD483" s="1">
        <v>44776.410457604201</v>
      </c>
      <c r="AE483" t="s">
        <v>50</v>
      </c>
    </row>
    <row r="484" spans="22:31" x14ac:dyDescent="0.45">
      <c r="V484">
        <v>135864.323100001</v>
      </c>
      <c r="W484">
        <v>454149.310700003</v>
      </c>
      <c r="AA484" t="s">
        <v>46</v>
      </c>
      <c r="AB484" s="1">
        <v>44775.305783032403</v>
      </c>
      <c r="AC484" t="s">
        <v>50</v>
      </c>
      <c r="AD484" s="1">
        <v>44776.410457604201</v>
      </c>
      <c r="AE484" t="s">
        <v>50</v>
      </c>
    </row>
    <row r="485" spans="22:31" x14ac:dyDescent="0.45">
      <c r="V485">
        <v>135863.809300002</v>
      </c>
      <c r="W485">
        <v>454149.88510000298</v>
      </c>
      <c r="AA485" t="s">
        <v>46</v>
      </c>
      <c r="AB485" s="1">
        <v>44775.305783032403</v>
      </c>
      <c r="AC485" t="s">
        <v>50</v>
      </c>
      <c r="AD485" s="1">
        <v>44776.410457604201</v>
      </c>
      <c r="AE485" t="s">
        <v>50</v>
      </c>
    </row>
    <row r="486" spans="22:31" x14ac:dyDescent="0.45">
      <c r="V486">
        <v>135867.47090000301</v>
      </c>
      <c r="W486">
        <v>454150.05860000098</v>
      </c>
      <c r="AA486" t="s">
        <v>46</v>
      </c>
      <c r="AB486" s="1">
        <v>44775.305783032403</v>
      </c>
      <c r="AC486" t="s">
        <v>50</v>
      </c>
      <c r="AD486" s="1">
        <v>44776.410457604201</v>
      </c>
      <c r="AE486" t="s">
        <v>50</v>
      </c>
    </row>
    <row r="487" spans="22:31" x14ac:dyDescent="0.45">
      <c r="V487">
        <v>135667.106400002</v>
      </c>
      <c r="W487">
        <v>454151.9705</v>
      </c>
      <c r="AB487" s="1">
        <v>44775.305783032403</v>
      </c>
      <c r="AC487" t="s">
        <v>50</v>
      </c>
      <c r="AD487" s="1">
        <v>44776.410457604201</v>
      </c>
      <c r="AE487" t="s">
        <v>50</v>
      </c>
    </row>
    <row r="488" spans="22:31" x14ac:dyDescent="0.45">
      <c r="V488">
        <v>135665.83550000199</v>
      </c>
      <c r="W488">
        <v>454158.92290000198</v>
      </c>
      <c r="AB488" s="1">
        <v>44775.305783032403</v>
      </c>
      <c r="AC488" t="s">
        <v>50</v>
      </c>
      <c r="AD488" s="1">
        <v>44776.410457604201</v>
      </c>
      <c r="AE488" t="s">
        <v>50</v>
      </c>
    </row>
    <row r="489" spans="22:31" x14ac:dyDescent="0.45">
      <c r="V489">
        <v>135664.26440000199</v>
      </c>
      <c r="W489">
        <v>454166.69380000199</v>
      </c>
      <c r="AB489" s="1">
        <v>44775.305783032403</v>
      </c>
      <c r="AC489" t="s">
        <v>50</v>
      </c>
      <c r="AD489" s="1">
        <v>44776.410457604201</v>
      </c>
      <c r="AE489" t="s">
        <v>50</v>
      </c>
    </row>
    <row r="490" spans="22:31" x14ac:dyDescent="0.45">
      <c r="V490">
        <v>135960.918900002</v>
      </c>
      <c r="W490">
        <v>454167.1446</v>
      </c>
      <c r="AB490" s="1">
        <v>44775.305783032403</v>
      </c>
      <c r="AC490" t="s">
        <v>50</v>
      </c>
      <c r="AD490" s="1">
        <v>44776.410457604201</v>
      </c>
      <c r="AE490" t="s">
        <v>50</v>
      </c>
    </row>
    <row r="491" spans="22:31" x14ac:dyDescent="0.45">
      <c r="V491">
        <v>135959.66680000001</v>
      </c>
      <c r="W491">
        <v>454170.52650000202</v>
      </c>
      <c r="AB491" s="1">
        <v>44775.305783032403</v>
      </c>
      <c r="AC491" t="s">
        <v>50</v>
      </c>
      <c r="AD491" s="1">
        <v>44776.410457604201</v>
      </c>
      <c r="AE491" t="s">
        <v>50</v>
      </c>
    </row>
    <row r="492" spans="22:31" x14ac:dyDescent="0.45">
      <c r="V492">
        <v>135959.44930000199</v>
      </c>
      <c r="W492">
        <v>454173.41980000201</v>
      </c>
      <c r="AB492" s="1">
        <v>44775.305783032403</v>
      </c>
      <c r="AC492" t="s">
        <v>50</v>
      </c>
      <c r="AD492" s="1">
        <v>44776.410457604201</v>
      </c>
      <c r="AE492" t="s">
        <v>50</v>
      </c>
    </row>
    <row r="493" spans="22:31" x14ac:dyDescent="0.45">
      <c r="V493">
        <v>135663.101</v>
      </c>
      <c r="W493">
        <v>454174.80650000297</v>
      </c>
      <c r="AB493" s="1">
        <v>44775.305783032403</v>
      </c>
      <c r="AC493" t="s">
        <v>50</v>
      </c>
      <c r="AD493" s="1">
        <v>44776.410457604201</v>
      </c>
      <c r="AE493" t="s">
        <v>50</v>
      </c>
    </row>
    <row r="494" spans="22:31" x14ac:dyDescent="0.45">
      <c r="V494">
        <v>135662.484900001</v>
      </c>
      <c r="W494">
        <v>454179.147300001</v>
      </c>
      <c r="AB494" s="1">
        <v>44775.305783032403</v>
      </c>
      <c r="AC494" t="s">
        <v>50</v>
      </c>
      <c r="AD494" s="1">
        <v>44776.410457604201</v>
      </c>
      <c r="AE494" t="s">
        <v>50</v>
      </c>
    </row>
    <row r="495" spans="22:31" x14ac:dyDescent="0.45">
      <c r="V495">
        <v>135656.174700003</v>
      </c>
      <c r="W495">
        <v>454213.24469999998</v>
      </c>
      <c r="AB495" s="1">
        <v>44775.305783032403</v>
      </c>
      <c r="AC495" t="s">
        <v>50</v>
      </c>
      <c r="AD495" s="1">
        <v>44776.410457604201</v>
      </c>
      <c r="AE495" t="s">
        <v>50</v>
      </c>
    </row>
    <row r="496" spans="22:31" x14ac:dyDescent="0.45">
      <c r="V496">
        <v>135654.11199999999</v>
      </c>
      <c r="W496">
        <v>454221.29790000198</v>
      </c>
      <c r="AB496" s="1">
        <v>44775.305783032403</v>
      </c>
      <c r="AC496" t="s">
        <v>50</v>
      </c>
      <c r="AD496" s="1">
        <v>44776.410457604201</v>
      </c>
      <c r="AE496" t="s">
        <v>50</v>
      </c>
    </row>
    <row r="497" spans="22:31" x14ac:dyDescent="0.45">
      <c r="V497">
        <v>135773.883500002</v>
      </c>
      <c r="W497">
        <v>454225.11330000299</v>
      </c>
      <c r="AA497" t="s">
        <v>46</v>
      </c>
      <c r="AB497" s="1">
        <v>44775.305783032403</v>
      </c>
      <c r="AC497" t="s">
        <v>50</v>
      </c>
      <c r="AD497" s="1">
        <v>44776.410457604201</v>
      </c>
      <c r="AE497" t="s">
        <v>50</v>
      </c>
    </row>
    <row r="498" spans="22:31" x14ac:dyDescent="0.45">
      <c r="V498">
        <v>135652.277100001</v>
      </c>
      <c r="W498">
        <v>454228.43390000198</v>
      </c>
      <c r="AB498" s="1">
        <v>44775.305783032403</v>
      </c>
      <c r="AC498" t="s">
        <v>50</v>
      </c>
      <c r="AD498" s="1">
        <v>44776.410457604201</v>
      </c>
      <c r="AE498" t="s">
        <v>50</v>
      </c>
    </row>
    <row r="499" spans="22:31" x14ac:dyDescent="0.45">
      <c r="V499">
        <v>135771.869100001</v>
      </c>
      <c r="W499">
        <v>454231.82560000202</v>
      </c>
      <c r="AA499" t="s">
        <v>46</v>
      </c>
      <c r="AB499" s="1">
        <v>44775.305783032403</v>
      </c>
      <c r="AC499" t="s">
        <v>50</v>
      </c>
      <c r="AD499" s="1">
        <v>44776.410457604201</v>
      </c>
      <c r="AE499" t="s">
        <v>50</v>
      </c>
    </row>
    <row r="500" spans="22:31" x14ac:dyDescent="0.45">
      <c r="V500">
        <v>135703.03390000001</v>
      </c>
      <c r="W500">
        <v>454232.51030000299</v>
      </c>
      <c r="AA500" t="s">
        <v>46</v>
      </c>
      <c r="AB500" s="1">
        <v>44775.305783032403</v>
      </c>
      <c r="AC500" t="s">
        <v>50</v>
      </c>
      <c r="AD500" s="1">
        <v>44776.410457604201</v>
      </c>
      <c r="AE500" t="s">
        <v>50</v>
      </c>
    </row>
    <row r="501" spans="22:31" x14ac:dyDescent="0.45">
      <c r="V501">
        <v>135772.781200003</v>
      </c>
      <c r="W501">
        <v>454232.571700003</v>
      </c>
      <c r="AA501" t="s">
        <v>46</v>
      </c>
      <c r="AB501" s="1">
        <v>44775.305783032403</v>
      </c>
      <c r="AC501" t="s">
        <v>50</v>
      </c>
      <c r="AD501" s="1">
        <v>44776.410457604201</v>
      </c>
      <c r="AE501" t="s">
        <v>50</v>
      </c>
    </row>
    <row r="502" spans="22:31" x14ac:dyDescent="0.45">
      <c r="V502">
        <v>135705.33920000101</v>
      </c>
      <c r="W502">
        <v>454232.73600000102</v>
      </c>
      <c r="AA502" t="s">
        <v>46</v>
      </c>
      <c r="AB502" s="1">
        <v>44775.305783032403</v>
      </c>
      <c r="AC502" t="s">
        <v>50</v>
      </c>
      <c r="AD502" s="1">
        <v>44776.410457604201</v>
      </c>
      <c r="AE502" t="s">
        <v>50</v>
      </c>
    </row>
    <row r="503" spans="22:31" x14ac:dyDescent="0.45">
      <c r="V503">
        <v>135843.10880000101</v>
      </c>
      <c r="W503">
        <v>454234.53810000001</v>
      </c>
      <c r="AA503" t="s">
        <v>46</v>
      </c>
      <c r="AB503" s="1">
        <v>44775.305783032403</v>
      </c>
      <c r="AC503" t="s">
        <v>50</v>
      </c>
      <c r="AD503" s="1">
        <v>44776.410457604201</v>
      </c>
      <c r="AE503" t="s">
        <v>50</v>
      </c>
    </row>
    <row r="504" spans="22:31" x14ac:dyDescent="0.45">
      <c r="V504">
        <v>135650.73520000299</v>
      </c>
      <c r="W504">
        <v>454235.26150000101</v>
      </c>
      <c r="AB504" s="1">
        <v>44775.305783032403</v>
      </c>
      <c r="AC504" t="s">
        <v>50</v>
      </c>
      <c r="AD504" s="1">
        <v>44776.410457604201</v>
      </c>
      <c r="AE504" t="s">
        <v>50</v>
      </c>
    </row>
    <row r="505" spans="22:31" x14ac:dyDescent="0.45">
      <c r="V505">
        <v>135842.20410000201</v>
      </c>
      <c r="W505">
        <v>454236.9903</v>
      </c>
      <c r="AA505" t="s">
        <v>46</v>
      </c>
      <c r="AB505" s="1">
        <v>44775.305783032403</v>
      </c>
      <c r="AC505" t="s">
        <v>50</v>
      </c>
      <c r="AD505" s="1">
        <v>44776.410457604201</v>
      </c>
      <c r="AE505" t="s">
        <v>50</v>
      </c>
    </row>
    <row r="506" spans="22:31" x14ac:dyDescent="0.45">
      <c r="V506">
        <v>135704.55900000001</v>
      </c>
      <c r="W506">
        <v>454237.29610000202</v>
      </c>
      <c r="AA506" t="s">
        <v>46</v>
      </c>
      <c r="AB506" s="1">
        <v>44775.305783032403</v>
      </c>
      <c r="AC506" t="s">
        <v>50</v>
      </c>
      <c r="AD506" s="1">
        <v>44776.410457604201</v>
      </c>
      <c r="AE506" t="s">
        <v>50</v>
      </c>
    </row>
    <row r="507" spans="22:31" x14ac:dyDescent="0.45">
      <c r="V507">
        <v>135703.80640000099</v>
      </c>
      <c r="W507">
        <v>454238.10490000201</v>
      </c>
      <c r="AA507" t="s">
        <v>46</v>
      </c>
      <c r="AB507" s="1">
        <v>44775.305783032403</v>
      </c>
      <c r="AC507" t="s">
        <v>50</v>
      </c>
      <c r="AD507" s="1">
        <v>44776.410457604201</v>
      </c>
      <c r="AE507" t="s">
        <v>50</v>
      </c>
    </row>
    <row r="508" spans="22:31" x14ac:dyDescent="0.45">
      <c r="V508">
        <v>135841.492400002</v>
      </c>
      <c r="W508">
        <v>454240.44810000103</v>
      </c>
      <c r="AA508" t="s">
        <v>46</v>
      </c>
      <c r="AB508" s="1">
        <v>44775.305783032403</v>
      </c>
      <c r="AC508" t="s">
        <v>50</v>
      </c>
      <c r="AD508" s="1">
        <v>44776.410457604201</v>
      </c>
      <c r="AE508" t="s">
        <v>50</v>
      </c>
    </row>
    <row r="509" spans="22:31" x14ac:dyDescent="0.45">
      <c r="V509">
        <v>135714.74850000101</v>
      </c>
      <c r="W509">
        <v>454245.90790000203</v>
      </c>
      <c r="AA509" t="s">
        <v>46</v>
      </c>
      <c r="AB509" s="1">
        <v>44775.305783032403</v>
      </c>
      <c r="AC509" t="s">
        <v>50</v>
      </c>
      <c r="AD509" s="1">
        <v>44776.410457604201</v>
      </c>
      <c r="AE509" t="s">
        <v>50</v>
      </c>
    </row>
    <row r="510" spans="22:31" x14ac:dyDescent="0.45">
      <c r="V510">
        <v>135840.5834</v>
      </c>
      <c r="W510">
        <v>454246.81530000299</v>
      </c>
      <c r="AA510" t="s">
        <v>46</v>
      </c>
      <c r="AB510" s="1">
        <v>44775.305783032403</v>
      </c>
      <c r="AC510" t="s">
        <v>50</v>
      </c>
      <c r="AD510" s="1">
        <v>44776.410457604201</v>
      </c>
      <c r="AE510" t="s">
        <v>50</v>
      </c>
    </row>
    <row r="511" spans="22:31" x14ac:dyDescent="0.45">
      <c r="V511">
        <v>135715.953500003</v>
      </c>
      <c r="W511">
        <v>454247.8015</v>
      </c>
      <c r="AA511" t="s">
        <v>46</v>
      </c>
      <c r="AB511" s="1">
        <v>44775.305783032403</v>
      </c>
      <c r="AC511" t="s">
        <v>50</v>
      </c>
      <c r="AD511" s="1">
        <v>44776.410457604201</v>
      </c>
      <c r="AE511" t="s">
        <v>50</v>
      </c>
    </row>
    <row r="512" spans="22:31" x14ac:dyDescent="0.45">
      <c r="V512">
        <v>135719.65950000301</v>
      </c>
      <c r="W512">
        <v>454247.941300001</v>
      </c>
      <c r="AA512" t="s">
        <v>46</v>
      </c>
      <c r="AB512" s="1">
        <v>44775.305783032403</v>
      </c>
      <c r="AC512" t="s">
        <v>50</v>
      </c>
      <c r="AD512" s="1">
        <v>44776.410457604201</v>
      </c>
      <c r="AE512" t="s">
        <v>50</v>
      </c>
    </row>
    <row r="513" spans="2:46" x14ac:dyDescent="0.45">
      <c r="V513">
        <v>135721.87990000099</v>
      </c>
      <c r="W513">
        <v>454247.95730000001</v>
      </c>
      <c r="AA513" t="s">
        <v>46</v>
      </c>
      <c r="AB513" s="1">
        <v>44775.305783032403</v>
      </c>
      <c r="AC513" t="s">
        <v>50</v>
      </c>
      <c r="AD513" s="1">
        <v>44776.410457604201</v>
      </c>
      <c r="AE513" t="s">
        <v>50</v>
      </c>
    </row>
    <row r="514" spans="2:46" x14ac:dyDescent="0.45">
      <c r="V514">
        <v>135727.49799999999</v>
      </c>
      <c r="W514">
        <v>454249.45650000102</v>
      </c>
      <c r="AA514" t="s">
        <v>46</v>
      </c>
      <c r="AB514" s="1">
        <v>44775.305783032403</v>
      </c>
      <c r="AC514" t="s">
        <v>50</v>
      </c>
      <c r="AD514" s="1">
        <v>44776.410457604201</v>
      </c>
      <c r="AE514" t="s">
        <v>50</v>
      </c>
    </row>
    <row r="515" spans="2:46" x14ac:dyDescent="0.45">
      <c r="V515">
        <v>135724.242400002</v>
      </c>
      <c r="W515">
        <v>454249.84340000199</v>
      </c>
      <c r="AA515" t="s">
        <v>46</v>
      </c>
      <c r="AB515" s="1">
        <v>44775.305783032403</v>
      </c>
      <c r="AC515" t="s">
        <v>50</v>
      </c>
      <c r="AD515" s="1">
        <v>44776.410457604201</v>
      </c>
      <c r="AE515" t="s">
        <v>50</v>
      </c>
    </row>
    <row r="516" spans="2:46" x14ac:dyDescent="0.45">
      <c r="V516">
        <v>135735.117700003</v>
      </c>
      <c r="W516">
        <v>454251.19030000299</v>
      </c>
      <c r="AA516" t="s">
        <v>46</v>
      </c>
      <c r="AB516" s="1">
        <v>44775.305783032403</v>
      </c>
      <c r="AC516" t="s">
        <v>50</v>
      </c>
      <c r="AD516" s="1">
        <v>44776.410457604201</v>
      </c>
      <c r="AE516" t="s">
        <v>50</v>
      </c>
    </row>
    <row r="517" spans="2:46" x14ac:dyDescent="0.45">
      <c r="V517">
        <v>135735.9877</v>
      </c>
      <c r="W517">
        <v>454251.40680000198</v>
      </c>
      <c r="AA517" t="s">
        <v>46</v>
      </c>
      <c r="AB517" s="1">
        <v>44775.305783032403</v>
      </c>
      <c r="AC517" t="s">
        <v>50</v>
      </c>
      <c r="AD517" s="1">
        <v>44776.410457604201</v>
      </c>
      <c r="AE517" t="s">
        <v>50</v>
      </c>
    </row>
    <row r="518" spans="2:46" x14ac:dyDescent="0.45">
      <c r="V518">
        <v>135740.04350000201</v>
      </c>
      <c r="W518">
        <v>454252.47370000201</v>
      </c>
      <c r="AA518" t="s">
        <v>46</v>
      </c>
      <c r="AB518" s="1">
        <v>44775.305783032403</v>
      </c>
      <c r="AC518" t="s">
        <v>50</v>
      </c>
      <c r="AD518" s="1">
        <v>44776.410457604201</v>
      </c>
      <c r="AE518" t="s">
        <v>50</v>
      </c>
    </row>
    <row r="519" spans="2:46" x14ac:dyDescent="0.45">
      <c r="V519">
        <v>135742.29220000299</v>
      </c>
      <c r="W519">
        <v>454252.99880000198</v>
      </c>
      <c r="AA519" t="s">
        <v>46</v>
      </c>
      <c r="AB519" s="1">
        <v>44775.305783032403</v>
      </c>
      <c r="AC519" t="s">
        <v>50</v>
      </c>
      <c r="AD519" s="1">
        <v>44776.410457604201</v>
      </c>
      <c r="AE519" t="s">
        <v>50</v>
      </c>
    </row>
    <row r="520" spans="2:46" x14ac:dyDescent="0.45">
      <c r="V520">
        <v>135748.82550000001</v>
      </c>
      <c r="W520">
        <v>454254.66440000001</v>
      </c>
      <c r="AA520" t="s">
        <v>46</v>
      </c>
      <c r="AB520" s="1">
        <v>44775.305783032403</v>
      </c>
      <c r="AC520" t="s">
        <v>50</v>
      </c>
      <c r="AD520" s="1">
        <v>44776.410457604201</v>
      </c>
      <c r="AE520" t="s">
        <v>50</v>
      </c>
    </row>
    <row r="521" spans="2:46" x14ac:dyDescent="0.45">
      <c r="V521">
        <v>135866.238600001</v>
      </c>
      <c r="W521">
        <v>454268.47810000199</v>
      </c>
      <c r="AA521" t="s">
        <v>46</v>
      </c>
      <c r="AB521" s="1">
        <v>44775.305783032403</v>
      </c>
      <c r="AC521" t="s">
        <v>50</v>
      </c>
      <c r="AD521" s="1">
        <v>44776.410457604201</v>
      </c>
      <c r="AE521" t="s">
        <v>50</v>
      </c>
    </row>
    <row r="522" spans="2:46" x14ac:dyDescent="0.45">
      <c r="V522">
        <v>135821.9056</v>
      </c>
      <c r="W522">
        <v>454270.09450000199</v>
      </c>
      <c r="AA522" t="s">
        <v>46</v>
      </c>
      <c r="AB522" s="1">
        <v>44775.305783032403</v>
      </c>
      <c r="AC522" t="s">
        <v>50</v>
      </c>
      <c r="AD522" s="1">
        <v>44776.410457604201</v>
      </c>
      <c r="AE522" t="s">
        <v>50</v>
      </c>
    </row>
    <row r="523" spans="2:46" x14ac:dyDescent="0.45">
      <c r="B523" t="s">
        <v>216</v>
      </c>
      <c r="V523">
        <v>135969.79900000201</v>
      </c>
      <c r="W523">
        <v>454043.897</v>
      </c>
      <c r="AB523" s="1">
        <v>44775.305783032403</v>
      </c>
      <c r="AC523" t="s">
        <v>50</v>
      </c>
      <c r="AD523" s="1">
        <v>44776.410457604201</v>
      </c>
      <c r="AE523" t="s">
        <v>50</v>
      </c>
    </row>
    <row r="524" spans="2:46" x14ac:dyDescent="0.45">
      <c r="B524" t="s">
        <v>219</v>
      </c>
      <c r="V524">
        <v>135969.887000002</v>
      </c>
      <c r="W524">
        <v>454042.77800000098</v>
      </c>
      <c r="AB524" s="1">
        <v>44775.305783032403</v>
      </c>
      <c r="AC524" t="s">
        <v>50</v>
      </c>
      <c r="AD524" s="1">
        <v>44776.410457604201</v>
      </c>
      <c r="AE524" t="s">
        <v>50</v>
      </c>
    </row>
    <row r="525" spans="2:46" x14ac:dyDescent="0.45">
      <c r="B525" t="s">
        <v>225</v>
      </c>
      <c r="V525">
        <v>135750.67900000099</v>
      </c>
      <c r="W525">
        <v>453922.09900000301</v>
      </c>
      <c r="AB525" s="1">
        <v>44775.305783032403</v>
      </c>
      <c r="AC525" t="s">
        <v>50</v>
      </c>
      <c r="AD525" s="1">
        <v>44776.410457604201</v>
      </c>
      <c r="AE525" t="s">
        <v>50</v>
      </c>
    </row>
    <row r="526" spans="2:46" x14ac:dyDescent="0.45">
      <c r="B526" t="s">
        <v>228</v>
      </c>
      <c r="V526">
        <v>135933.001000002</v>
      </c>
      <c r="W526">
        <v>454268.411000002</v>
      </c>
      <c r="AA526" t="s">
        <v>46</v>
      </c>
      <c r="AB526" s="1">
        <v>44775.305783032403</v>
      </c>
      <c r="AC526" t="s">
        <v>50</v>
      </c>
      <c r="AD526" s="1">
        <v>44776.410457604201</v>
      </c>
      <c r="AE526" t="s">
        <v>50</v>
      </c>
      <c r="AT526">
        <v>18.399999999999999</v>
      </c>
    </row>
    <row r="527" spans="2:46" x14ac:dyDescent="0.45">
      <c r="B527" t="s">
        <v>233</v>
      </c>
      <c r="V527">
        <v>135940.54399999999</v>
      </c>
      <c r="W527">
        <v>454268.52300000202</v>
      </c>
      <c r="AA527" t="s">
        <v>46</v>
      </c>
      <c r="AB527" s="1">
        <v>44775.305783032403</v>
      </c>
      <c r="AC527" t="s">
        <v>50</v>
      </c>
      <c r="AD527" s="1">
        <v>44776.410457604201</v>
      </c>
      <c r="AE527" t="s">
        <v>50</v>
      </c>
      <c r="AT527">
        <v>12.3</v>
      </c>
    </row>
    <row r="528" spans="2:46" x14ac:dyDescent="0.45">
      <c r="B528" t="s">
        <v>236</v>
      </c>
      <c r="V528">
        <v>135941.01800000301</v>
      </c>
      <c r="W528">
        <v>454263.30699999997</v>
      </c>
      <c r="AA528" t="s">
        <v>46</v>
      </c>
      <c r="AB528" s="1">
        <v>44775.305783032403</v>
      </c>
      <c r="AC528" t="s">
        <v>50</v>
      </c>
      <c r="AD528" s="1">
        <v>44776.410457604201</v>
      </c>
      <c r="AE528" t="s">
        <v>50</v>
      </c>
    </row>
    <row r="529" spans="2:46" x14ac:dyDescent="0.45">
      <c r="B529" t="s">
        <v>238</v>
      </c>
      <c r="V529">
        <v>135970.06500000099</v>
      </c>
      <c r="W529">
        <v>454071.25100000203</v>
      </c>
      <c r="AA529" t="s">
        <v>46</v>
      </c>
      <c r="AB529" s="1">
        <v>44775.305783032403</v>
      </c>
      <c r="AC529" t="s">
        <v>50</v>
      </c>
      <c r="AD529" s="1">
        <v>44776.410457604201</v>
      </c>
      <c r="AE529" t="s">
        <v>50</v>
      </c>
    </row>
    <row r="530" spans="2:46" x14ac:dyDescent="0.45">
      <c r="B530" t="s">
        <v>241</v>
      </c>
      <c r="V530">
        <v>135969.095000003</v>
      </c>
      <c r="W530">
        <v>454079.78100000299</v>
      </c>
      <c r="AA530" t="s">
        <v>46</v>
      </c>
      <c r="AB530" s="1">
        <v>44775.305783032403</v>
      </c>
      <c r="AC530" t="s">
        <v>50</v>
      </c>
      <c r="AD530" s="1">
        <v>44776.410457604201</v>
      </c>
      <c r="AE530" t="s">
        <v>50</v>
      </c>
    </row>
    <row r="531" spans="2:46" x14ac:dyDescent="0.45">
      <c r="B531" t="s">
        <v>242</v>
      </c>
      <c r="V531">
        <v>135966.89500000299</v>
      </c>
      <c r="W531">
        <v>454087.73100000201</v>
      </c>
      <c r="AB531" s="1">
        <v>44775.305783032403</v>
      </c>
      <c r="AC531" t="s">
        <v>50</v>
      </c>
      <c r="AD531" s="1">
        <v>44776.410457604201</v>
      </c>
      <c r="AE531" t="s">
        <v>50</v>
      </c>
      <c r="AT531">
        <v>22.1</v>
      </c>
    </row>
    <row r="532" spans="2:46" x14ac:dyDescent="0.45">
      <c r="B532" t="s">
        <v>243</v>
      </c>
      <c r="V532">
        <v>135965.81500000099</v>
      </c>
      <c r="W532">
        <v>454096.46100000298</v>
      </c>
      <c r="AB532" s="1">
        <v>44775.305783032403</v>
      </c>
      <c r="AC532" t="s">
        <v>50</v>
      </c>
      <c r="AD532" s="1">
        <v>44776.410457604201</v>
      </c>
      <c r="AE532" t="s">
        <v>50</v>
      </c>
      <c r="AT532">
        <v>21.6</v>
      </c>
    </row>
    <row r="533" spans="2:46" x14ac:dyDescent="0.45">
      <c r="B533" t="s">
        <v>244</v>
      </c>
      <c r="V533">
        <v>135964.85500000001</v>
      </c>
      <c r="W533">
        <v>454103.54100000102</v>
      </c>
      <c r="AB533" s="1">
        <v>44775.305783032403</v>
      </c>
      <c r="AC533" t="s">
        <v>50</v>
      </c>
      <c r="AD533" s="1">
        <v>44776.410457604201</v>
      </c>
      <c r="AE533" t="s">
        <v>50</v>
      </c>
      <c r="AT533">
        <v>18.7</v>
      </c>
    </row>
    <row r="534" spans="2:46" x14ac:dyDescent="0.45">
      <c r="B534" t="s">
        <v>245</v>
      </c>
      <c r="V534">
        <v>135967.64500000299</v>
      </c>
      <c r="W534">
        <v>454099.96100000298</v>
      </c>
      <c r="AB534" s="1">
        <v>44775.305783032403</v>
      </c>
      <c r="AC534" t="s">
        <v>50</v>
      </c>
      <c r="AD534" s="1">
        <v>44776.410457604201</v>
      </c>
      <c r="AE534" t="s">
        <v>50</v>
      </c>
      <c r="AT534">
        <v>18.7</v>
      </c>
    </row>
    <row r="535" spans="2:46" x14ac:dyDescent="0.45">
      <c r="B535" t="s">
        <v>246</v>
      </c>
      <c r="V535">
        <v>135968.19500000001</v>
      </c>
      <c r="W535">
        <v>454093.29100000102</v>
      </c>
      <c r="AB535" s="1">
        <v>44775.305783032403</v>
      </c>
      <c r="AC535" t="s">
        <v>50</v>
      </c>
      <c r="AD535" s="1">
        <v>44776.410457604201</v>
      </c>
      <c r="AE535" t="s">
        <v>50</v>
      </c>
      <c r="AT535">
        <v>19.600000000000001</v>
      </c>
    </row>
    <row r="536" spans="2:46" x14ac:dyDescent="0.45">
      <c r="B536" t="s">
        <v>247</v>
      </c>
      <c r="V536">
        <v>135969.85500000001</v>
      </c>
      <c r="W536">
        <v>454084.74099999998</v>
      </c>
      <c r="AA536" t="s">
        <v>46</v>
      </c>
      <c r="AB536" s="1">
        <v>44775.305783032403</v>
      </c>
      <c r="AC536" t="s">
        <v>50</v>
      </c>
      <c r="AD536" s="1">
        <v>44776.410457604201</v>
      </c>
      <c r="AE536" t="s">
        <v>50</v>
      </c>
    </row>
    <row r="537" spans="2:46" x14ac:dyDescent="0.45">
      <c r="B537" t="s">
        <v>248</v>
      </c>
      <c r="V537">
        <v>135971.865000002</v>
      </c>
      <c r="W537">
        <v>454075.72100000101</v>
      </c>
      <c r="AA537" t="s">
        <v>46</v>
      </c>
      <c r="AB537" s="1">
        <v>44775.305783032403</v>
      </c>
      <c r="AC537" t="s">
        <v>50</v>
      </c>
      <c r="AD537" s="1">
        <v>44776.410457604201</v>
      </c>
      <c r="AE537" t="s">
        <v>50</v>
      </c>
      <c r="AT537">
        <v>20</v>
      </c>
    </row>
    <row r="538" spans="2:46" x14ac:dyDescent="0.45">
      <c r="B538" t="s">
        <v>249</v>
      </c>
      <c r="V538">
        <v>135971.85500000001</v>
      </c>
      <c r="W538">
        <v>454064.50100000203</v>
      </c>
      <c r="AB538" s="1">
        <v>44775.305783032403</v>
      </c>
      <c r="AC538" t="s">
        <v>50</v>
      </c>
      <c r="AD538" s="1">
        <v>44776.410457604201</v>
      </c>
      <c r="AE538" t="s">
        <v>50</v>
      </c>
    </row>
    <row r="539" spans="2:46" x14ac:dyDescent="0.45">
      <c r="B539" t="s">
        <v>250</v>
      </c>
      <c r="V539">
        <v>135971.44500000001</v>
      </c>
      <c r="W539">
        <v>454060.911000002</v>
      </c>
      <c r="AB539" s="1">
        <v>44775.305783032403</v>
      </c>
      <c r="AC539" t="s">
        <v>50</v>
      </c>
      <c r="AD539" s="1">
        <v>44776.410457604201</v>
      </c>
      <c r="AE539" t="s">
        <v>50</v>
      </c>
    </row>
    <row r="540" spans="2:46" x14ac:dyDescent="0.45">
      <c r="B540" t="s">
        <v>251</v>
      </c>
      <c r="V540">
        <v>135973.73500000301</v>
      </c>
      <c r="W540">
        <v>454047.79100000102</v>
      </c>
      <c r="AB540" s="1">
        <v>44775.305783032403</v>
      </c>
      <c r="AC540" t="s">
        <v>50</v>
      </c>
      <c r="AD540" s="1">
        <v>44776.410457604201</v>
      </c>
      <c r="AE540" t="s">
        <v>50</v>
      </c>
      <c r="AT540">
        <v>22</v>
      </c>
    </row>
    <row r="541" spans="2:46" x14ac:dyDescent="0.45">
      <c r="B541" t="s">
        <v>252</v>
      </c>
      <c r="V541">
        <v>135974.515000001</v>
      </c>
      <c r="W541">
        <v>454058.14100000297</v>
      </c>
      <c r="AB541" s="1">
        <v>44775.305783032403</v>
      </c>
      <c r="AC541" t="s">
        <v>50</v>
      </c>
      <c r="AD541" s="1">
        <v>44776.410457604201</v>
      </c>
      <c r="AE541" t="s">
        <v>50</v>
      </c>
      <c r="AT541">
        <v>21.2</v>
      </c>
    </row>
    <row r="542" spans="2:46" x14ac:dyDescent="0.45">
      <c r="B542" t="s">
        <v>253</v>
      </c>
      <c r="V542">
        <v>135977.615000002</v>
      </c>
      <c r="W542">
        <v>454037.53100000299</v>
      </c>
      <c r="AB542" s="1">
        <v>44775.305783032403</v>
      </c>
      <c r="AC542" t="s">
        <v>50</v>
      </c>
      <c r="AD542" s="1">
        <v>44776.410457604201</v>
      </c>
      <c r="AE542" t="s">
        <v>50</v>
      </c>
    </row>
    <row r="543" spans="2:46" x14ac:dyDescent="0.45">
      <c r="B543" t="s">
        <v>254</v>
      </c>
      <c r="V543">
        <v>135975.18500000201</v>
      </c>
      <c r="W543">
        <v>454041.551000003</v>
      </c>
      <c r="AB543" s="1">
        <v>44775.305783032403</v>
      </c>
      <c r="AC543" t="s">
        <v>50</v>
      </c>
      <c r="AD543" s="1">
        <v>44776.410457604201</v>
      </c>
      <c r="AE543" t="s">
        <v>50</v>
      </c>
      <c r="AT543">
        <v>24.9</v>
      </c>
    </row>
    <row r="544" spans="2:46" x14ac:dyDescent="0.45">
      <c r="B544" t="s">
        <v>255</v>
      </c>
      <c r="V544">
        <v>135975.35500000001</v>
      </c>
      <c r="W544">
        <v>454034.50100000203</v>
      </c>
      <c r="AB544" s="1">
        <v>44775.305783032403</v>
      </c>
      <c r="AC544" t="s">
        <v>50</v>
      </c>
      <c r="AD544" s="1">
        <v>44776.410457604201</v>
      </c>
      <c r="AE544" t="s">
        <v>50</v>
      </c>
    </row>
    <row r="545" spans="2:46" x14ac:dyDescent="0.45">
      <c r="B545" t="s">
        <v>256</v>
      </c>
      <c r="V545">
        <v>135976.205000002</v>
      </c>
      <c r="W545">
        <v>454028.59100000199</v>
      </c>
      <c r="AB545" s="1">
        <v>44775.305783032403</v>
      </c>
      <c r="AC545" t="s">
        <v>50</v>
      </c>
      <c r="AD545" s="1">
        <v>44776.410457604201</v>
      </c>
      <c r="AE545" t="s">
        <v>50</v>
      </c>
    </row>
    <row r="546" spans="2:46" x14ac:dyDescent="0.45">
      <c r="B546" t="s">
        <v>257</v>
      </c>
      <c r="V546">
        <v>135979.42500000101</v>
      </c>
      <c r="W546">
        <v>454024.70100000099</v>
      </c>
      <c r="AB546" s="1">
        <v>44775.305783032403</v>
      </c>
      <c r="AC546" t="s">
        <v>50</v>
      </c>
      <c r="AD546" s="1">
        <v>44776.410457604201</v>
      </c>
      <c r="AE546" t="s">
        <v>50</v>
      </c>
      <c r="AT546">
        <v>25.9</v>
      </c>
    </row>
    <row r="547" spans="2:46" x14ac:dyDescent="0.45">
      <c r="B547" t="s">
        <v>460</v>
      </c>
      <c r="V547">
        <v>135719.71000000101</v>
      </c>
      <c r="W547">
        <v>454262.672000002</v>
      </c>
      <c r="AB547" s="1">
        <v>44775.305783032403</v>
      </c>
      <c r="AC547" t="s">
        <v>50</v>
      </c>
      <c r="AD547" s="1">
        <v>44776.410457604201</v>
      </c>
      <c r="AE547" t="s">
        <v>50</v>
      </c>
      <c r="AT547">
        <v>8.6999999999999993</v>
      </c>
    </row>
    <row r="548" spans="2:46" x14ac:dyDescent="0.45">
      <c r="B548" t="s">
        <v>463</v>
      </c>
      <c r="V548">
        <v>135733.60700000101</v>
      </c>
      <c r="W548">
        <v>454265.51900000102</v>
      </c>
      <c r="AB548" s="1">
        <v>44775.305783032403</v>
      </c>
      <c r="AC548" t="s">
        <v>50</v>
      </c>
      <c r="AD548" s="1">
        <v>44776.410457604201</v>
      </c>
      <c r="AE548" t="s">
        <v>50</v>
      </c>
      <c r="AT548">
        <v>10.6</v>
      </c>
    </row>
    <row r="549" spans="2:46" x14ac:dyDescent="0.45">
      <c r="B549" t="s">
        <v>464</v>
      </c>
      <c r="V549">
        <v>135745.81300000101</v>
      </c>
      <c r="W549">
        <v>454267.99900000199</v>
      </c>
      <c r="AB549" s="1">
        <v>44775.305783032403</v>
      </c>
      <c r="AC549" t="s">
        <v>50</v>
      </c>
      <c r="AD549" s="1">
        <v>44776.410457604201</v>
      </c>
      <c r="AE549" t="s">
        <v>50</v>
      </c>
      <c r="AT549">
        <v>12.1</v>
      </c>
    </row>
    <row r="550" spans="2:46" x14ac:dyDescent="0.45">
      <c r="B550" t="s">
        <v>465</v>
      </c>
      <c r="V550">
        <v>135758.272</v>
      </c>
      <c r="W550">
        <v>454270.51299999998</v>
      </c>
      <c r="AB550" s="1">
        <v>44775.305783032403</v>
      </c>
      <c r="AC550" t="s">
        <v>50</v>
      </c>
      <c r="AD550" s="1">
        <v>44776.410457604201</v>
      </c>
      <c r="AE550" t="s">
        <v>50</v>
      </c>
      <c r="AT550">
        <v>10.3</v>
      </c>
    </row>
    <row r="551" spans="2:46" x14ac:dyDescent="0.45">
      <c r="B551" t="s">
        <v>466</v>
      </c>
      <c r="V551">
        <v>135937.86100000099</v>
      </c>
      <c r="W551">
        <v>454298.28499999997</v>
      </c>
      <c r="AB551" s="1">
        <v>44775.305783032403</v>
      </c>
      <c r="AC551" t="s">
        <v>50</v>
      </c>
      <c r="AD551" s="1">
        <v>44776.410457604201</v>
      </c>
      <c r="AE551" t="s">
        <v>50</v>
      </c>
      <c r="AT551">
        <v>12.8</v>
      </c>
    </row>
    <row r="552" spans="2:46" x14ac:dyDescent="0.45">
      <c r="B552" t="s">
        <v>467</v>
      </c>
      <c r="V552">
        <v>135923.11000000301</v>
      </c>
      <c r="W552">
        <v>454293.96900000097</v>
      </c>
      <c r="AB552" s="1">
        <v>44775.305783032403</v>
      </c>
      <c r="AC552" t="s">
        <v>50</v>
      </c>
      <c r="AD552" s="1">
        <v>44776.410457604201</v>
      </c>
      <c r="AE552" t="s">
        <v>50</v>
      </c>
      <c r="AT552">
        <v>9.3000000000000007</v>
      </c>
    </row>
    <row r="553" spans="2:46" x14ac:dyDescent="0.45">
      <c r="B553" t="s">
        <v>469</v>
      </c>
      <c r="V553">
        <v>135907.788000003</v>
      </c>
      <c r="W553">
        <v>454289.24400000297</v>
      </c>
      <c r="AB553" s="1">
        <v>44775.305783032403</v>
      </c>
      <c r="AC553" t="s">
        <v>50</v>
      </c>
      <c r="AD553" s="1">
        <v>44776.410457604201</v>
      </c>
      <c r="AE553" t="s">
        <v>50</v>
      </c>
    </row>
    <row r="554" spans="2:46" x14ac:dyDescent="0.45">
      <c r="B554" t="s">
        <v>470</v>
      </c>
      <c r="V554">
        <v>135936.16700000301</v>
      </c>
      <c r="W554">
        <v>454309.764000002</v>
      </c>
      <c r="AB554" s="1">
        <v>44775.305783032403</v>
      </c>
      <c r="AC554" t="s">
        <v>50</v>
      </c>
      <c r="AD554" s="1">
        <v>44776.410457604201</v>
      </c>
      <c r="AE554" t="s">
        <v>50</v>
      </c>
    </row>
    <row r="555" spans="2:46" x14ac:dyDescent="0.45">
      <c r="B555" t="s">
        <v>471</v>
      </c>
      <c r="V555">
        <v>135862.76900000099</v>
      </c>
      <c r="W555">
        <v>454291.85900000099</v>
      </c>
      <c r="AB555" s="1">
        <v>44775.305783032403</v>
      </c>
      <c r="AC555" t="s">
        <v>50</v>
      </c>
      <c r="AD555" s="1">
        <v>44776.410457604201</v>
      </c>
      <c r="AE555" t="s">
        <v>50</v>
      </c>
      <c r="AT555">
        <v>8.6999999999999993</v>
      </c>
    </row>
    <row r="556" spans="2:46" x14ac:dyDescent="0.45">
      <c r="B556" t="s">
        <v>472</v>
      </c>
      <c r="V556">
        <v>135850.709000003</v>
      </c>
      <c r="W556">
        <v>454289.389000002</v>
      </c>
      <c r="AB556" s="1">
        <v>44775.305783032403</v>
      </c>
      <c r="AC556" t="s">
        <v>50</v>
      </c>
      <c r="AD556" s="1">
        <v>44776.410457604201</v>
      </c>
      <c r="AE556" t="s">
        <v>50</v>
      </c>
      <c r="AT556">
        <v>9.4</v>
      </c>
    </row>
    <row r="557" spans="2:46" x14ac:dyDescent="0.45">
      <c r="B557" t="s">
        <v>473</v>
      </c>
      <c r="V557">
        <v>135838.58900000199</v>
      </c>
      <c r="W557">
        <v>454286.86900000297</v>
      </c>
      <c r="AB557" s="1">
        <v>44775.305783032403</v>
      </c>
      <c r="AC557" t="s">
        <v>50</v>
      </c>
      <c r="AD557" s="1">
        <v>44776.410457604201</v>
      </c>
      <c r="AE557" t="s">
        <v>50</v>
      </c>
      <c r="AT557">
        <v>9.6999999999999993</v>
      </c>
    </row>
    <row r="558" spans="2:46" x14ac:dyDescent="0.45">
      <c r="B558" t="s">
        <v>474</v>
      </c>
      <c r="V558">
        <v>135826.03900000101</v>
      </c>
      <c r="W558">
        <v>454284.36900000297</v>
      </c>
      <c r="AB558" s="1">
        <v>44775.305783032403</v>
      </c>
      <c r="AC558" t="s">
        <v>50</v>
      </c>
      <c r="AD558" s="1">
        <v>44776.410457604201</v>
      </c>
      <c r="AE558" t="s">
        <v>50</v>
      </c>
      <c r="AT558">
        <v>10.7</v>
      </c>
    </row>
    <row r="559" spans="2:46" x14ac:dyDescent="0.45">
      <c r="B559" t="s">
        <v>475</v>
      </c>
      <c r="V559">
        <v>135801.84900000301</v>
      </c>
      <c r="W559">
        <v>454279.28900000098</v>
      </c>
      <c r="AB559" s="1">
        <v>44775.305783032403</v>
      </c>
      <c r="AC559" t="s">
        <v>50</v>
      </c>
      <c r="AD559" s="1">
        <v>44776.410457604201</v>
      </c>
      <c r="AE559" t="s">
        <v>50</v>
      </c>
    </row>
    <row r="560" spans="2:46" x14ac:dyDescent="0.45">
      <c r="B560" t="s">
        <v>476</v>
      </c>
      <c r="V560">
        <v>135789.54900000201</v>
      </c>
      <c r="W560">
        <v>454276.72900000197</v>
      </c>
      <c r="AB560" s="1">
        <v>44775.305783032403</v>
      </c>
      <c r="AC560" t="s">
        <v>50</v>
      </c>
      <c r="AD560" s="1">
        <v>44776.410457604201</v>
      </c>
      <c r="AE560" t="s">
        <v>50</v>
      </c>
      <c r="AT560">
        <v>10.199999999999999</v>
      </c>
    </row>
    <row r="561" spans="2:46" x14ac:dyDescent="0.45">
      <c r="B561" t="s">
        <v>488</v>
      </c>
      <c r="V561">
        <v>135960.96400000199</v>
      </c>
      <c r="W561">
        <v>454064.41600000102</v>
      </c>
      <c r="AA561" t="s">
        <v>46</v>
      </c>
      <c r="AB561" s="1">
        <v>44775.305783032403</v>
      </c>
      <c r="AC561" t="s">
        <v>50</v>
      </c>
      <c r="AD561" s="1">
        <v>44776.410457604201</v>
      </c>
      <c r="AE561" t="s">
        <v>50</v>
      </c>
      <c r="AT561">
        <v>8.6999999999999993</v>
      </c>
    </row>
    <row r="562" spans="2:46" x14ac:dyDescent="0.45">
      <c r="B562" t="s">
        <v>489</v>
      </c>
      <c r="V562">
        <v>135862.656600002</v>
      </c>
      <c r="W562">
        <v>454298.59590000298</v>
      </c>
      <c r="AB562" s="1">
        <v>44775.305783032403</v>
      </c>
      <c r="AC562" t="s">
        <v>50</v>
      </c>
      <c r="AD562" s="1">
        <v>44776.410457604201</v>
      </c>
      <c r="AE562" t="s">
        <v>50</v>
      </c>
      <c r="AT562">
        <v>8</v>
      </c>
    </row>
    <row r="563" spans="2:46" x14ac:dyDescent="0.45">
      <c r="B563" t="s">
        <v>490</v>
      </c>
      <c r="V563">
        <v>135860.28130000099</v>
      </c>
      <c r="W563">
        <v>454297.052100003</v>
      </c>
      <c r="AB563" s="1">
        <v>44775.305783032403</v>
      </c>
      <c r="AC563" t="s">
        <v>50</v>
      </c>
      <c r="AD563" s="1">
        <v>44776.410457604201</v>
      </c>
      <c r="AE563" t="s">
        <v>50</v>
      </c>
    </row>
    <row r="564" spans="2:46" x14ac:dyDescent="0.45">
      <c r="B564" t="s">
        <v>491</v>
      </c>
      <c r="V564">
        <v>135854.64310000101</v>
      </c>
      <c r="W564">
        <v>454296.85790000099</v>
      </c>
      <c r="AB564" s="1">
        <v>44775.305783032403</v>
      </c>
      <c r="AC564" t="s">
        <v>50</v>
      </c>
      <c r="AD564" s="1">
        <v>44776.410457604201</v>
      </c>
      <c r="AE564" t="s">
        <v>50</v>
      </c>
      <c r="AT564">
        <v>7.1</v>
      </c>
    </row>
    <row r="565" spans="2:46" x14ac:dyDescent="0.45">
      <c r="B565" t="s">
        <v>492</v>
      </c>
      <c r="V565">
        <v>135853.74350000199</v>
      </c>
      <c r="W565">
        <v>454293.804200001</v>
      </c>
      <c r="AB565" s="1">
        <v>44775.305783032403</v>
      </c>
      <c r="AC565" t="s">
        <v>50</v>
      </c>
      <c r="AD565" s="1">
        <v>44776.410457604201</v>
      </c>
      <c r="AE565" t="s">
        <v>50</v>
      </c>
      <c r="AT565">
        <v>9.1</v>
      </c>
    </row>
    <row r="566" spans="2:46" x14ac:dyDescent="0.45">
      <c r="B566" t="s">
        <v>493</v>
      </c>
      <c r="V566">
        <v>135840.294200003</v>
      </c>
      <c r="W566">
        <v>454293.36570000299</v>
      </c>
      <c r="AB566" s="1">
        <v>44775.305783032403</v>
      </c>
      <c r="AC566" t="s">
        <v>50</v>
      </c>
      <c r="AD566" s="1">
        <v>44776.410457604201</v>
      </c>
      <c r="AE566" t="s">
        <v>50</v>
      </c>
    </row>
    <row r="567" spans="2:46" x14ac:dyDescent="0.45">
      <c r="B567" t="s">
        <v>494</v>
      </c>
      <c r="V567">
        <v>135836.16390000301</v>
      </c>
      <c r="W567">
        <v>454291.49400000297</v>
      </c>
      <c r="AB567" s="1">
        <v>44775.305783032403</v>
      </c>
      <c r="AC567" t="s">
        <v>50</v>
      </c>
      <c r="AD567" s="1">
        <v>44776.410457604201</v>
      </c>
      <c r="AE567" t="s">
        <v>50</v>
      </c>
    </row>
    <row r="568" spans="2:46" x14ac:dyDescent="0.45">
      <c r="B568" t="s">
        <v>495</v>
      </c>
      <c r="V568">
        <v>135829.17830000099</v>
      </c>
      <c r="W568">
        <v>454289.15710000298</v>
      </c>
      <c r="AB568" s="1">
        <v>44775.305783032403</v>
      </c>
      <c r="AC568" t="s">
        <v>50</v>
      </c>
      <c r="AD568" s="1">
        <v>44776.410457604201</v>
      </c>
      <c r="AE568" t="s">
        <v>50</v>
      </c>
      <c r="AT568">
        <v>8.3000000000000007</v>
      </c>
    </row>
    <row r="569" spans="2:46" x14ac:dyDescent="0.45">
      <c r="B569" t="s">
        <v>496</v>
      </c>
      <c r="V569">
        <v>135828.74880000201</v>
      </c>
      <c r="W569">
        <v>454290.73790000001</v>
      </c>
      <c r="AB569" s="1">
        <v>44775.305783032403</v>
      </c>
      <c r="AC569" t="s">
        <v>50</v>
      </c>
      <c r="AD569" s="1">
        <v>44776.410457604201</v>
      </c>
      <c r="AE569" t="s">
        <v>50</v>
      </c>
      <c r="AT569">
        <v>8.3000000000000007</v>
      </c>
    </row>
    <row r="570" spans="2:46" x14ac:dyDescent="0.45">
      <c r="B570" t="s">
        <v>497</v>
      </c>
      <c r="V570">
        <v>135696.11100000099</v>
      </c>
      <c r="W570">
        <v>454232.43199999997</v>
      </c>
      <c r="AA570" t="s">
        <v>46</v>
      </c>
      <c r="AB570" s="1">
        <v>44775.305783032403</v>
      </c>
      <c r="AC570" t="s">
        <v>50</v>
      </c>
      <c r="AD570" s="1">
        <v>44776.410457604201</v>
      </c>
      <c r="AE570" t="s">
        <v>50</v>
      </c>
      <c r="AT570">
        <v>16.7</v>
      </c>
    </row>
    <row r="571" spans="2:46" x14ac:dyDescent="0.45">
      <c r="B571" t="s">
        <v>498</v>
      </c>
      <c r="V571">
        <v>135735.7421</v>
      </c>
      <c r="W571">
        <v>453921.06100000098</v>
      </c>
      <c r="AB571" s="1">
        <v>44775.305783032403</v>
      </c>
      <c r="AC571" t="s">
        <v>50</v>
      </c>
      <c r="AD571" s="1">
        <v>44776.410457604201</v>
      </c>
      <c r="AE571" t="s">
        <v>50</v>
      </c>
      <c r="AT571">
        <v>6.6</v>
      </c>
    </row>
    <row r="572" spans="2:46" x14ac:dyDescent="0.45">
      <c r="B572" t="s">
        <v>499</v>
      </c>
      <c r="V572">
        <v>135737.14540000301</v>
      </c>
      <c r="W572">
        <v>453921.92210000003</v>
      </c>
      <c r="AB572" s="1">
        <v>44775.305783032403</v>
      </c>
      <c r="AC572" t="s">
        <v>50</v>
      </c>
      <c r="AD572" s="1">
        <v>44776.410457604201</v>
      </c>
      <c r="AE572" t="s">
        <v>50</v>
      </c>
      <c r="AT572">
        <v>6.6</v>
      </c>
    </row>
    <row r="573" spans="2:46" x14ac:dyDescent="0.45">
      <c r="B573" t="s">
        <v>500</v>
      </c>
      <c r="V573">
        <v>135906.21280000001</v>
      </c>
      <c r="W573">
        <v>454300.4056</v>
      </c>
      <c r="AB573" s="1">
        <v>44775.305783032403</v>
      </c>
      <c r="AC573" t="s">
        <v>50</v>
      </c>
      <c r="AD573" s="1">
        <v>44776.410457604201</v>
      </c>
      <c r="AE573" t="s">
        <v>50</v>
      </c>
      <c r="AT573">
        <v>6</v>
      </c>
    </row>
    <row r="574" spans="2:46" x14ac:dyDescent="0.45">
      <c r="B574" t="s">
        <v>501</v>
      </c>
      <c r="V574">
        <v>135895.51970000201</v>
      </c>
      <c r="W574">
        <v>454298.335900001</v>
      </c>
      <c r="AB574" s="1">
        <v>44775.305783032403</v>
      </c>
      <c r="AC574" t="s">
        <v>50</v>
      </c>
      <c r="AD574" s="1">
        <v>44776.410457604201</v>
      </c>
      <c r="AE574" t="s">
        <v>50</v>
      </c>
      <c r="AT574">
        <v>6</v>
      </c>
    </row>
    <row r="575" spans="2:46" x14ac:dyDescent="0.45">
      <c r="B575" t="s">
        <v>502</v>
      </c>
      <c r="V575">
        <v>135886.758200001</v>
      </c>
      <c r="W575">
        <v>454296.33530000201</v>
      </c>
      <c r="AB575" s="1">
        <v>44775.305783032403</v>
      </c>
      <c r="AC575" t="s">
        <v>50</v>
      </c>
      <c r="AD575" s="1">
        <v>44776.410457604201</v>
      </c>
      <c r="AE575" t="s">
        <v>50</v>
      </c>
      <c r="AT575">
        <v>6</v>
      </c>
    </row>
    <row r="576" spans="2:46" x14ac:dyDescent="0.45">
      <c r="B576" t="s">
        <v>503</v>
      </c>
      <c r="V576">
        <v>135886.758200001</v>
      </c>
      <c r="W576">
        <v>454300.61250000098</v>
      </c>
      <c r="AB576" s="1">
        <v>44775.305783032403</v>
      </c>
      <c r="AC576" t="s">
        <v>50</v>
      </c>
      <c r="AD576" s="1">
        <v>44776.410457604201</v>
      </c>
      <c r="AE576" t="s">
        <v>50</v>
      </c>
      <c r="AT576">
        <v>6</v>
      </c>
    </row>
    <row r="577" spans="2:46" x14ac:dyDescent="0.45">
      <c r="B577" t="s">
        <v>504</v>
      </c>
      <c r="V577">
        <v>135882.343000002</v>
      </c>
      <c r="W577">
        <v>454299.85370000103</v>
      </c>
      <c r="AB577" s="1">
        <v>44775.305783032403</v>
      </c>
      <c r="AC577" t="s">
        <v>50</v>
      </c>
      <c r="AD577" s="1">
        <v>44776.410457604201</v>
      </c>
      <c r="AE577" t="s">
        <v>50</v>
      </c>
      <c r="AT577">
        <v>6</v>
      </c>
    </row>
    <row r="578" spans="2:46" x14ac:dyDescent="0.45">
      <c r="B578" t="s">
        <v>505</v>
      </c>
      <c r="V578">
        <v>135914.62930000201</v>
      </c>
      <c r="W578">
        <v>454306.20049999998</v>
      </c>
      <c r="AB578" s="1">
        <v>44775.305783032403</v>
      </c>
      <c r="AC578" t="s">
        <v>50</v>
      </c>
      <c r="AD578" s="1">
        <v>44776.410457604201</v>
      </c>
      <c r="AE578" t="s">
        <v>50</v>
      </c>
      <c r="AT578">
        <v>6</v>
      </c>
    </row>
    <row r="579" spans="2:46" x14ac:dyDescent="0.45">
      <c r="B579" t="s">
        <v>506</v>
      </c>
      <c r="V579">
        <v>135918.906500001</v>
      </c>
      <c r="W579">
        <v>454302.30270000198</v>
      </c>
      <c r="AB579" s="1">
        <v>44775.305783032403</v>
      </c>
      <c r="AC579" t="s">
        <v>50</v>
      </c>
      <c r="AD579" s="1">
        <v>44776.410457604201</v>
      </c>
      <c r="AE579" t="s">
        <v>50</v>
      </c>
      <c r="AT579">
        <v>6</v>
      </c>
    </row>
    <row r="580" spans="2:46" x14ac:dyDescent="0.45">
      <c r="B580" t="s">
        <v>509</v>
      </c>
      <c r="V580">
        <v>135673.63800000001</v>
      </c>
      <c r="W580">
        <v>454220.98</v>
      </c>
      <c r="AB580" s="1">
        <v>44775.305783032403</v>
      </c>
      <c r="AC580" t="s">
        <v>50</v>
      </c>
      <c r="AD580" s="1">
        <v>44776.410457604201</v>
      </c>
      <c r="AE580" t="s">
        <v>50</v>
      </c>
      <c r="AT580">
        <v>13.9</v>
      </c>
    </row>
    <row r="581" spans="2:46" x14ac:dyDescent="0.45">
      <c r="B581" t="s">
        <v>510</v>
      </c>
      <c r="V581">
        <v>135674.715</v>
      </c>
      <c r="W581">
        <v>454230.23700000002</v>
      </c>
      <c r="AB581" s="1">
        <v>44775.305783032403</v>
      </c>
      <c r="AC581" t="s">
        <v>50</v>
      </c>
      <c r="AD581" s="1">
        <v>44776.410457604201</v>
      </c>
      <c r="AE581" t="s">
        <v>50</v>
      </c>
      <c r="AT581">
        <v>15.2</v>
      </c>
    </row>
    <row r="582" spans="2:46" x14ac:dyDescent="0.45">
      <c r="B582" t="s">
        <v>511</v>
      </c>
      <c r="V582">
        <v>135681.354000002</v>
      </c>
      <c r="W582">
        <v>454241.901000001</v>
      </c>
      <c r="AB582" s="1">
        <v>44775.305783032403</v>
      </c>
      <c r="AC582" t="s">
        <v>50</v>
      </c>
      <c r="AD582" s="1">
        <v>44776.410457604201</v>
      </c>
      <c r="AE582" t="s">
        <v>50</v>
      </c>
    </row>
    <row r="583" spans="2:46" x14ac:dyDescent="0.45">
      <c r="B583" t="s">
        <v>512</v>
      </c>
      <c r="V583">
        <v>135688.44900000101</v>
      </c>
      <c r="W583">
        <v>454250.75100000203</v>
      </c>
      <c r="AB583" s="1">
        <v>44775.305783032403</v>
      </c>
      <c r="AC583" t="s">
        <v>50</v>
      </c>
      <c r="AD583" s="1">
        <v>44776.410457604201</v>
      </c>
      <c r="AE583" t="s">
        <v>50</v>
      </c>
    </row>
    <row r="584" spans="2:46" x14ac:dyDescent="0.45">
      <c r="B584" t="s">
        <v>513</v>
      </c>
      <c r="V584">
        <v>135658.15900000199</v>
      </c>
      <c r="W584">
        <v>454206.37699999998</v>
      </c>
      <c r="AB584" s="1">
        <v>44775.305783032403</v>
      </c>
      <c r="AC584" t="s">
        <v>50</v>
      </c>
      <c r="AD584" s="1">
        <v>44776.410457604201</v>
      </c>
      <c r="AE584" t="s">
        <v>50</v>
      </c>
      <c r="AT584">
        <v>12.4</v>
      </c>
    </row>
    <row r="585" spans="2:46" x14ac:dyDescent="0.45">
      <c r="B585" t="s">
        <v>514</v>
      </c>
      <c r="V585">
        <v>135668.05600000199</v>
      </c>
      <c r="W585">
        <v>454203.22700000199</v>
      </c>
      <c r="AB585" s="1">
        <v>44775.305783032403</v>
      </c>
      <c r="AC585" t="s">
        <v>50</v>
      </c>
      <c r="AD585" s="1">
        <v>44776.410457604201</v>
      </c>
      <c r="AE585" t="s">
        <v>50</v>
      </c>
    </row>
    <row r="586" spans="2:46" x14ac:dyDescent="0.45">
      <c r="B586" t="s">
        <v>515</v>
      </c>
      <c r="V586">
        <v>135661.39500000299</v>
      </c>
      <c r="W586">
        <v>454191.74099999998</v>
      </c>
      <c r="AB586" s="1">
        <v>44775.305783032403</v>
      </c>
      <c r="AC586" t="s">
        <v>50</v>
      </c>
      <c r="AD586" s="1">
        <v>44776.410457604201</v>
      </c>
      <c r="AE586" t="s">
        <v>50</v>
      </c>
      <c r="AT586">
        <v>10.8</v>
      </c>
    </row>
    <row r="587" spans="2:46" x14ac:dyDescent="0.45">
      <c r="B587" t="s">
        <v>517</v>
      </c>
      <c r="V587">
        <v>135680.39500000299</v>
      </c>
      <c r="W587">
        <v>454163.13100000098</v>
      </c>
      <c r="AB587" s="1">
        <v>44775.305783032403</v>
      </c>
      <c r="AC587" t="s">
        <v>50</v>
      </c>
      <c r="AD587" s="1">
        <v>44776.410457604201</v>
      </c>
      <c r="AE587" t="s">
        <v>50</v>
      </c>
      <c r="AT587">
        <v>11.8</v>
      </c>
    </row>
    <row r="588" spans="2:46" x14ac:dyDescent="0.45">
      <c r="B588" t="s">
        <v>518</v>
      </c>
      <c r="V588">
        <v>135677.20000000301</v>
      </c>
      <c r="W588">
        <v>454137.90200000303</v>
      </c>
      <c r="AB588" s="1">
        <v>44775.305783032403</v>
      </c>
      <c r="AC588" t="s">
        <v>50</v>
      </c>
      <c r="AD588" s="1">
        <v>44776.410457604201</v>
      </c>
      <c r="AE588" t="s">
        <v>50</v>
      </c>
      <c r="AT588">
        <v>14.1</v>
      </c>
    </row>
    <row r="589" spans="2:46" x14ac:dyDescent="0.45">
      <c r="B589" t="s">
        <v>519</v>
      </c>
      <c r="V589">
        <v>135684.821000002</v>
      </c>
      <c r="W589">
        <v>454086.70600000001</v>
      </c>
      <c r="AA589" t="s">
        <v>46</v>
      </c>
      <c r="AB589" s="1">
        <v>44775.305783032403</v>
      </c>
      <c r="AC589" t="s">
        <v>50</v>
      </c>
      <c r="AD589" s="1">
        <v>44776.410457604201</v>
      </c>
      <c r="AE589" t="s">
        <v>50</v>
      </c>
    </row>
    <row r="590" spans="2:46" x14ac:dyDescent="0.45">
      <c r="B590" t="s">
        <v>520</v>
      </c>
      <c r="V590">
        <v>135686.98800000199</v>
      </c>
      <c r="W590">
        <v>454072.13200000301</v>
      </c>
      <c r="AB590" s="1">
        <v>44775.305783032403</v>
      </c>
      <c r="AC590" t="s">
        <v>50</v>
      </c>
      <c r="AD590" s="1">
        <v>44776.410457604201</v>
      </c>
      <c r="AE590" t="s">
        <v>50</v>
      </c>
    </row>
    <row r="591" spans="2:46" x14ac:dyDescent="0.45">
      <c r="B591" t="s">
        <v>521</v>
      </c>
      <c r="V591">
        <v>135679.845000003</v>
      </c>
      <c r="W591">
        <v>454122.88100000098</v>
      </c>
      <c r="AB591" s="1">
        <v>44775.305783032403</v>
      </c>
      <c r="AC591" t="s">
        <v>50</v>
      </c>
      <c r="AD591" s="1">
        <v>44776.410457604201</v>
      </c>
      <c r="AE591" t="s">
        <v>50</v>
      </c>
      <c r="AT591">
        <v>14.6</v>
      </c>
    </row>
    <row r="592" spans="2:46" x14ac:dyDescent="0.45">
      <c r="B592" t="s">
        <v>522</v>
      </c>
      <c r="V592">
        <v>135670.584000003</v>
      </c>
      <c r="W592">
        <v>454185.59100000199</v>
      </c>
      <c r="AB592" s="1">
        <v>44775.305783032403</v>
      </c>
      <c r="AC592" t="s">
        <v>50</v>
      </c>
      <c r="AD592" s="1">
        <v>44776.410457604201</v>
      </c>
      <c r="AE592" t="s">
        <v>50</v>
      </c>
      <c r="AT592">
        <v>10.6</v>
      </c>
    </row>
    <row r="593" spans="2:46" x14ac:dyDescent="0.45">
      <c r="B593" t="s">
        <v>523</v>
      </c>
      <c r="V593">
        <v>135689.150000002</v>
      </c>
      <c r="W593">
        <v>454058.217</v>
      </c>
      <c r="AB593" s="1">
        <v>44775.305783032403</v>
      </c>
      <c r="AC593" t="s">
        <v>50</v>
      </c>
      <c r="AD593" s="1">
        <v>44776.410457604201</v>
      </c>
      <c r="AE593" t="s">
        <v>50</v>
      </c>
      <c r="AT593">
        <v>17.5</v>
      </c>
    </row>
    <row r="594" spans="2:46" x14ac:dyDescent="0.45">
      <c r="B594" t="s">
        <v>593</v>
      </c>
      <c r="V594">
        <v>135738.50200000001</v>
      </c>
      <c r="W594">
        <v>453762.62200000102</v>
      </c>
      <c r="AB594" s="1">
        <v>44775.305783032403</v>
      </c>
      <c r="AC594" t="s">
        <v>50</v>
      </c>
      <c r="AD594" s="1">
        <v>44776.410457604201</v>
      </c>
      <c r="AE594" t="s">
        <v>50</v>
      </c>
      <c r="AT594">
        <v>8.9</v>
      </c>
    </row>
    <row r="595" spans="2:46" x14ac:dyDescent="0.45">
      <c r="B595" t="s">
        <v>594</v>
      </c>
      <c r="V595">
        <v>135740.562000003</v>
      </c>
      <c r="W595">
        <v>453771.82</v>
      </c>
      <c r="AB595" s="1">
        <v>44775.305783032403</v>
      </c>
      <c r="AC595" t="s">
        <v>50</v>
      </c>
      <c r="AD595" s="1">
        <v>44776.410457604201</v>
      </c>
      <c r="AE595" t="s">
        <v>50</v>
      </c>
      <c r="AT595">
        <v>8</v>
      </c>
    </row>
    <row r="596" spans="2:46" x14ac:dyDescent="0.45">
      <c r="B596" t="s">
        <v>595</v>
      </c>
      <c r="V596">
        <v>135735.79900000201</v>
      </c>
      <c r="W596">
        <v>453779.92400000198</v>
      </c>
      <c r="AA596" t="s">
        <v>46</v>
      </c>
      <c r="AB596" s="1">
        <v>44775.305783032403</v>
      </c>
      <c r="AC596" t="s">
        <v>50</v>
      </c>
      <c r="AD596" s="1">
        <v>44776.410457604201</v>
      </c>
      <c r="AE596" t="s">
        <v>50</v>
      </c>
      <c r="AT596">
        <v>9.3000000000000007</v>
      </c>
    </row>
    <row r="597" spans="2:46" x14ac:dyDescent="0.45">
      <c r="B597" t="s">
        <v>596</v>
      </c>
      <c r="V597">
        <v>135737.891000003</v>
      </c>
      <c r="W597">
        <v>453788.95000000298</v>
      </c>
      <c r="AA597" t="s">
        <v>46</v>
      </c>
      <c r="AB597" s="1">
        <v>44775.305783032403</v>
      </c>
      <c r="AC597" t="s">
        <v>50</v>
      </c>
      <c r="AD597" s="1">
        <v>44776.410457604201</v>
      </c>
      <c r="AE597" t="s">
        <v>50</v>
      </c>
      <c r="AT597">
        <v>9.4</v>
      </c>
    </row>
    <row r="598" spans="2:46" x14ac:dyDescent="0.45">
      <c r="B598" t="s">
        <v>597</v>
      </c>
      <c r="V598">
        <v>135733.33900000199</v>
      </c>
      <c r="W598">
        <v>453796.67800000298</v>
      </c>
      <c r="AA598" t="s">
        <v>46</v>
      </c>
      <c r="AB598" s="1">
        <v>44775.305783032403</v>
      </c>
      <c r="AC598" t="s">
        <v>50</v>
      </c>
      <c r="AD598" s="1">
        <v>44776.410457604201</v>
      </c>
      <c r="AE598" t="s">
        <v>50</v>
      </c>
      <c r="AT598">
        <v>8.1999999999999993</v>
      </c>
    </row>
    <row r="599" spans="2:46" x14ac:dyDescent="0.45">
      <c r="B599" t="s">
        <v>598</v>
      </c>
      <c r="V599">
        <v>135735.28400000199</v>
      </c>
      <c r="W599">
        <v>453806.29599999997</v>
      </c>
      <c r="AB599" s="1">
        <v>44775.305783032403</v>
      </c>
      <c r="AC599" t="s">
        <v>50</v>
      </c>
      <c r="AD599" s="1">
        <v>44776.410457604201</v>
      </c>
      <c r="AE599" t="s">
        <v>50</v>
      </c>
      <c r="AT599">
        <v>8.5</v>
      </c>
    </row>
    <row r="600" spans="2:46" x14ac:dyDescent="0.45">
      <c r="B600" t="s">
        <v>599</v>
      </c>
      <c r="V600">
        <v>135730.49799999999</v>
      </c>
      <c r="W600">
        <v>453814.35400000197</v>
      </c>
      <c r="AB600" s="1">
        <v>44775.305783032403</v>
      </c>
      <c r="AC600" t="s">
        <v>50</v>
      </c>
      <c r="AD600" s="1">
        <v>44776.410457604201</v>
      </c>
      <c r="AE600" t="s">
        <v>50</v>
      </c>
      <c r="AT600">
        <v>8.9</v>
      </c>
    </row>
    <row r="601" spans="2:46" x14ac:dyDescent="0.45">
      <c r="B601" t="s">
        <v>600</v>
      </c>
      <c r="V601">
        <v>135732.51300000001</v>
      </c>
      <c r="W601">
        <v>453823.59300000197</v>
      </c>
      <c r="AB601" s="1">
        <v>44775.305783032403</v>
      </c>
      <c r="AC601" t="s">
        <v>50</v>
      </c>
      <c r="AD601" s="1">
        <v>44776.410457604201</v>
      </c>
      <c r="AE601" t="s">
        <v>50</v>
      </c>
      <c r="AT601">
        <v>8.3000000000000007</v>
      </c>
    </row>
    <row r="602" spans="2:46" x14ac:dyDescent="0.45">
      <c r="B602" t="s">
        <v>601</v>
      </c>
      <c r="V602">
        <v>135727.98699999999</v>
      </c>
      <c r="W602">
        <v>453831.64100000297</v>
      </c>
      <c r="AB602" s="1">
        <v>44775.305783032403</v>
      </c>
      <c r="AC602" t="s">
        <v>50</v>
      </c>
      <c r="AD602" s="1">
        <v>44776.410457604201</v>
      </c>
      <c r="AE602" t="s">
        <v>50</v>
      </c>
      <c r="AT602">
        <v>9.1999999999999993</v>
      </c>
    </row>
    <row r="603" spans="2:46" x14ac:dyDescent="0.45">
      <c r="B603" t="s">
        <v>602</v>
      </c>
      <c r="V603">
        <v>135729.83600000301</v>
      </c>
      <c r="W603">
        <v>453840.83800000302</v>
      </c>
      <c r="AB603" s="1">
        <v>44775.305783032403</v>
      </c>
      <c r="AC603" t="s">
        <v>50</v>
      </c>
      <c r="AD603" s="1">
        <v>44776.410457604201</v>
      </c>
      <c r="AE603" t="s">
        <v>50</v>
      </c>
      <c r="AT603">
        <v>8.6999999999999993</v>
      </c>
    </row>
    <row r="604" spans="2:46" x14ac:dyDescent="0.45">
      <c r="B604" t="s">
        <v>603</v>
      </c>
      <c r="V604">
        <v>135725.15500000099</v>
      </c>
      <c r="W604">
        <v>453849.00500000297</v>
      </c>
      <c r="AB604" s="1">
        <v>44775.305783032403</v>
      </c>
      <c r="AC604" t="s">
        <v>50</v>
      </c>
      <c r="AD604" s="1">
        <v>44776.410457604201</v>
      </c>
      <c r="AE604" t="s">
        <v>50</v>
      </c>
      <c r="AT604">
        <v>8.6</v>
      </c>
    </row>
    <row r="605" spans="2:46" x14ac:dyDescent="0.45">
      <c r="B605" t="s">
        <v>604</v>
      </c>
      <c r="V605">
        <v>135727.24200000201</v>
      </c>
      <c r="W605">
        <v>453858.18900000298</v>
      </c>
      <c r="AB605" s="1">
        <v>44775.305783032403</v>
      </c>
      <c r="AC605" t="s">
        <v>50</v>
      </c>
      <c r="AD605" s="1">
        <v>44776.410457604201</v>
      </c>
      <c r="AE605" t="s">
        <v>50</v>
      </c>
      <c r="AT605">
        <v>9.5</v>
      </c>
    </row>
    <row r="606" spans="2:46" x14ac:dyDescent="0.45">
      <c r="B606" t="s">
        <v>605</v>
      </c>
      <c r="V606">
        <v>135722.37000000101</v>
      </c>
      <c r="W606">
        <v>453866.41800000099</v>
      </c>
      <c r="AB606" s="1">
        <v>44775.305783032403</v>
      </c>
      <c r="AC606" t="s">
        <v>50</v>
      </c>
      <c r="AD606" s="1">
        <v>44776.410457604201</v>
      </c>
      <c r="AE606" t="s">
        <v>50</v>
      </c>
      <c r="AT606">
        <v>9.1</v>
      </c>
    </row>
    <row r="607" spans="2:46" x14ac:dyDescent="0.45">
      <c r="B607" t="s">
        <v>606</v>
      </c>
      <c r="V607">
        <v>135724.52900000301</v>
      </c>
      <c r="W607">
        <v>453875.47200000298</v>
      </c>
      <c r="AB607" s="1">
        <v>44775.305783032403</v>
      </c>
      <c r="AC607" t="s">
        <v>50</v>
      </c>
      <c r="AD607" s="1">
        <v>44776.410457604201</v>
      </c>
      <c r="AE607" t="s">
        <v>50</v>
      </c>
      <c r="AT607">
        <v>9.5</v>
      </c>
    </row>
    <row r="608" spans="2:46" x14ac:dyDescent="0.45">
      <c r="B608" t="s">
        <v>607</v>
      </c>
      <c r="V608">
        <v>135719.718000002</v>
      </c>
      <c r="W608">
        <v>453883.69300000003</v>
      </c>
      <c r="AB608" s="1">
        <v>44775.305783032403</v>
      </c>
      <c r="AC608" t="s">
        <v>50</v>
      </c>
      <c r="AD608" s="1">
        <v>44776.410457604201</v>
      </c>
      <c r="AE608" t="s">
        <v>50</v>
      </c>
      <c r="AT608">
        <v>9.5</v>
      </c>
    </row>
    <row r="609" spans="2:46" x14ac:dyDescent="0.45">
      <c r="B609" t="s">
        <v>608</v>
      </c>
      <c r="V609">
        <v>135721.92400000201</v>
      </c>
      <c r="W609">
        <v>453892.886</v>
      </c>
      <c r="AB609" s="1">
        <v>44775.305783032403</v>
      </c>
      <c r="AC609" t="s">
        <v>50</v>
      </c>
      <c r="AD609" s="1">
        <v>44776.410457604201</v>
      </c>
      <c r="AE609" t="s">
        <v>50</v>
      </c>
      <c r="AT609">
        <v>9.5</v>
      </c>
    </row>
    <row r="610" spans="2:46" x14ac:dyDescent="0.45">
      <c r="B610" t="s">
        <v>609</v>
      </c>
      <c r="V610">
        <v>135717.218000002</v>
      </c>
      <c r="W610">
        <v>453901.28800000303</v>
      </c>
      <c r="AB610" s="1">
        <v>44775.305783032403</v>
      </c>
      <c r="AC610" t="s">
        <v>50</v>
      </c>
      <c r="AD610" s="1">
        <v>44776.410457604201</v>
      </c>
      <c r="AE610" t="s">
        <v>50</v>
      </c>
      <c r="AT610">
        <v>9.9</v>
      </c>
    </row>
    <row r="611" spans="2:46" x14ac:dyDescent="0.45">
      <c r="B611" t="s">
        <v>610</v>
      </c>
      <c r="V611">
        <v>135719.20200000299</v>
      </c>
      <c r="W611">
        <v>453910.24000000203</v>
      </c>
      <c r="AB611" s="1">
        <v>44775.305783032403</v>
      </c>
      <c r="AC611" t="s">
        <v>50</v>
      </c>
      <c r="AD611" s="1">
        <v>44776.410457604201</v>
      </c>
      <c r="AE611" t="s">
        <v>50</v>
      </c>
      <c r="AT611">
        <v>5.9</v>
      </c>
    </row>
    <row r="612" spans="2:46" x14ac:dyDescent="0.45">
      <c r="B612" t="s">
        <v>611</v>
      </c>
      <c r="V612">
        <v>135714.266000003</v>
      </c>
      <c r="W612">
        <v>453919.83900000202</v>
      </c>
      <c r="AA612" t="s">
        <v>46</v>
      </c>
      <c r="AB612" s="1">
        <v>44775.305783032403</v>
      </c>
      <c r="AC612" t="s">
        <v>50</v>
      </c>
      <c r="AD612" s="1">
        <v>44776.410457604201</v>
      </c>
      <c r="AE612" t="s">
        <v>50</v>
      </c>
      <c r="AT612">
        <v>8.4</v>
      </c>
    </row>
    <row r="613" spans="2:46" x14ac:dyDescent="0.45">
      <c r="B613" t="s">
        <v>612</v>
      </c>
      <c r="V613">
        <v>135716.43100000199</v>
      </c>
      <c r="W613">
        <v>453927.48700000002</v>
      </c>
      <c r="AA613" t="s">
        <v>46</v>
      </c>
      <c r="AB613" s="1">
        <v>44775.305783032403</v>
      </c>
      <c r="AC613" t="s">
        <v>50</v>
      </c>
      <c r="AD613" s="1">
        <v>44776.410457604201</v>
      </c>
      <c r="AE613" t="s">
        <v>50</v>
      </c>
      <c r="AT613">
        <v>7.8</v>
      </c>
    </row>
    <row r="614" spans="2:46" x14ac:dyDescent="0.45">
      <c r="B614" t="s">
        <v>613</v>
      </c>
      <c r="V614">
        <v>135711.79100000099</v>
      </c>
      <c r="W614">
        <v>453935.22400000301</v>
      </c>
      <c r="AB614" s="1">
        <v>44775.305783032403</v>
      </c>
      <c r="AC614" t="s">
        <v>50</v>
      </c>
      <c r="AD614" s="1">
        <v>44776.410457604201</v>
      </c>
      <c r="AE614" t="s">
        <v>50</v>
      </c>
      <c r="AT614">
        <v>9.8000000000000007</v>
      </c>
    </row>
    <row r="615" spans="2:46" x14ac:dyDescent="0.45">
      <c r="B615" t="s">
        <v>614</v>
      </c>
      <c r="V615">
        <v>135713.70300000199</v>
      </c>
      <c r="W615">
        <v>453944.709000003</v>
      </c>
      <c r="AB615" s="1">
        <v>44775.305783032403</v>
      </c>
      <c r="AC615" t="s">
        <v>50</v>
      </c>
      <c r="AD615" s="1">
        <v>44776.410457604201</v>
      </c>
      <c r="AE615" t="s">
        <v>50</v>
      </c>
      <c r="AT615">
        <v>8.1999999999999993</v>
      </c>
    </row>
    <row r="616" spans="2:46" x14ac:dyDescent="0.45">
      <c r="B616" t="s">
        <v>615</v>
      </c>
      <c r="V616">
        <v>135709.114</v>
      </c>
      <c r="W616">
        <v>453952.66600000102</v>
      </c>
      <c r="AB616" s="1">
        <v>44775.305783032403</v>
      </c>
      <c r="AC616" t="s">
        <v>50</v>
      </c>
      <c r="AD616" s="1">
        <v>44776.410457604201</v>
      </c>
      <c r="AE616" t="s">
        <v>50</v>
      </c>
      <c r="AT616">
        <v>9.1</v>
      </c>
    </row>
    <row r="617" spans="2:46" x14ac:dyDescent="0.45">
      <c r="B617" t="s">
        <v>616</v>
      </c>
      <c r="V617">
        <v>135711.10800000301</v>
      </c>
      <c r="W617">
        <v>453961.91700000298</v>
      </c>
      <c r="AB617" s="1">
        <v>44775.305783032403</v>
      </c>
      <c r="AC617" t="s">
        <v>50</v>
      </c>
      <c r="AD617" s="1">
        <v>44776.410457604201</v>
      </c>
      <c r="AE617" t="s">
        <v>50</v>
      </c>
      <c r="AT617">
        <v>9.6</v>
      </c>
    </row>
    <row r="618" spans="2:46" x14ac:dyDescent="0.45">
      <c r="B618" t="s">
        <v>617</v>
      </c>
      <c r="V618">
        <v>135706.93400000001</v>
      </c>
      <c r="W618">
        <v>453967.06500000099</v>
      </c>
      <c r="AB618" s="1">
        <v>44775.305783032403</v>
      </c>
      <c r="AC618" t="s">
        <v>50</v>
      </c>
      <c r="AD618" s="1">
        <v>44776.410457604201</v>
      </c>
      <c r="AE618" t="s">
        <v>50</v>
      </c>
      <c r="AT618">
        <v>10.199999999999999</v>
      </c>
    </row>
    <row r="619" spans="2:46" x14ac:dyDescent="0.45">
      <c r="B619" t="s">
        <v>686</v>
      </c>
      <c r="I619" s="9">
        <f>((G619*8)*(G619*8))/10000</f>
        <v>0</v>
      </c>
      <c r="J619" s="9"/>
      <c r="V619">
        <v>135945.522</v>
      </c>
      <c r="W619">
        <v>454229.183000002</v>
      </c>
      <c r="AA619" t="s">
        <v>46</v>
      </c>
      <c r="AB619" s="1">
        <v>44775.305783032403</v>
      </c>
      <c r="AC619" t="s">
        <v>50</v>
      </c>
      <c r="AD619" s="1">
        <v>44776.410457604201</v>
      </c>
      <c r="AE619" t="s">
        <v>50</v>
      </c>
    </row>
    <row r="620" spans="2:46" x14ac:dyDescent="0.45">
      <c r="B620" t="s">
        <v>1440</v>
      </c>
      <c r="V620">
        <v>135975.547000002</v>
      </c>
      <c r="W620">
        <v>454006.41600000102</v>
      </c>
      <c r="AB620" s="1">
        <v>44775.305783032403</v>
      </c>
      <c r="AC620" t="s">
        <v>50</v>
      </c>
      <c r="AD620" s="1">
        <v>44776.410457604201</v>
      </c>
      <c r="AE620" t="s">
        <v>50</v>
      </c>
    </row>
    <row r="621" spans="2:46" x14ac:dyDescent="0.45">
      <c r="B621" t="s">
        <v>1441</v>
      </c>
      <c r="V621">
        <v>135975.22400000301</v>
      </c>
      <c r="W621">
        <v>454007.53100000299</v>
      </c>
      <c r="AB621" s="1">
        <v>44775.305783032403</v>
      </c>
      <c r="AC621" t="s">
        <v>50</v>
      </c>
      <c r="AD621" s="1">
        <v>44776.410457604201</v>
      </c>
      <c r="AE621" t="s">
        <v>50</v>
      </c>
    </row>
    <row r="622" spans="2:46" x14ac:dyDescent="0.45">
      <c r="B622" t="s">
        <v>1442</v>
      </c>
      <c r="V622">
        <v>135974.52900000301</v>
      </c>
      <c r="W622">
        <v>454012.786000002</v>
      </c>
      <c r="AB622" s="1">
        <v>44775.305783032403</v>
      </c>
      <c r="AC622" t="s">
        <v>50</v>
      </c>
      <c r="AD622" s="1">
        <v>44776.410457604201</v>
      </c>
      <c r="AE622" t="s">
        <v>50</v>
      </c>
    </row>
    <row r="623" spans="2:46" x14ac:dyDescent="0.45">
      <c r="B623" t="s">
        <v>1443</v>
      </c>
      <c r="V623">
        <v>135974.52900000301</v>
      </c>
      <c r="W623">
        <v>454011.47200000298</v>
      </c>
      <c r="AB623" s="1">
        <v>44775.305783032403</v>
      </c>
      <c r="AC623" t="s">
        <v>50</v>
      </c>
      <c r="AD623" s="1">
        <v>44776.410457604201</v>
      </c>
      <c r="AE623" t="s">
        <v>50</v>
      </c>
    </row>
    <row r="624" spans="2:46" x14ac:dyDescent="0.45">
      <c r="B624" t="s">
        <v>1444</v>
      </c>
      <c r="V624">
        <v>135974.64500000299</v>
      </c>
      <c r="W624">
        <v>454010.390000001</v>
      </c>
      <c r="AB624" s="1">
        <v>44775.305783032403</v>
      </c>
      <c r="AC624" t="s">
        <v>50</v>
      </c>
      <c r="AD624" s="1">
        <v>44776.410457604201</v>
      </c>
      <c r="AE624" t="s">
        <v>50</v>
      </c>
    </row>
    <row r="625" spans="2:31" x14ac:dyDescent="0.45">
      <c r="B625" t="s">
        <v>1445</v>
      </c>
      <c r="V625">
        <v>135974.87700000001</v>
      </c>
      <c r="W625">
        <v>454009.50100000203</v>
      </c>
      <c r="AB625" s="1">
        <v>44775.305783032403</v>
      </c>
      <c r="AC625" t="s">
        <v>50</v>
      </c>
      <c r="AD625" s="1">
        <v>44776.410457604201</v>
      </c>
      <c r="AE625" t="s">
        <v>50</v>
      </c>
    </row>
    <row r="626" spans="2:31" x14ac:dyDescent="0.45">
      <c r="B626" t="s">
        <v>1446</v>
      </c>
      <c r="V626">
        <v>135975.07</v>
      </c>
      <c r="W626">
        <v>454008.69000000099</v>
      </c>
      <c r="AB626" s="1">
        <v>44775.305783032403</v>
      </c>
      <c r="AC626" t="s">
        <v>50</v>
      </c>
      <c r="AD626" s="1">
        <v>44776.410457604201</v>
      </c>
      <c r="AE626" t="s">
        <v>50</v>
      </c>
    </row>
    <row r="627" spans="2:31" x14ac:dyDescent="0.45">
      <c r="B627" t="s">
        <v>1447</v>
      </c>
      <c r="V627">
        <v>135974.45100000099</v>
      </c>
      <c r="W627">
        <v>454013.636</v>
      </c>
      <c r="AB627" s="1">
        <v>44775.305783032403</v>
      </c>
      <c r="AC627" t="s">
        <v>50</v>
      </c>
      <c r="AD627" s="1">
        <v>44776.410457604201</v>
      </c>
      <c r="AE627" t="s">
        <v>50</v>
      </c>
    </row>
    <row r="628" spans="2:31" x14ac:dyDescent="0.45">
      <c r="B628" t="s">
        <v>1448</v>
      </c>
      <c r="V628">
        <v>135974.45100000099</v>
      </c>
      <c r="W628">
        <v>454014.29300000099</v>
      </c>
      <c r="AB628" s="1">
        <v>44775.305783032403</v>
      </c>
      <c r="AC628" t="s">
        <v>50</v>
      </c>
      <c r="AD628" s="1">
        <v>44776.410457604201</v>
      </c>
      <c r="AE628" t="s">
        <v>50</v>
      </c>
    </row>
    <row r="629" spans="2:31" x14ac:dyDescent="0.45">
      <c r="B629" t="s">
        <v>1449</v>
      </c>
      <c r="V629">
        <v>135974.490000002</v>
      </c>
      <c r="W629">
        <v>454015.33600000298</v>
      </c>
      <c r="AB629" s="1">
        <v>44775.305783032403</v>
      </c>
      <c r="AC629" t="s">
        <v>50</v>
      </c>
      <c r="AD629" s="1">
        <v>44776.410457604201</v>
      </c>
      <c r="AE629" t="s">
        <v>50</v>
      </c>
    </row>
    <row r="630" spans="2:31" x14ac:dyDescent="0.45">
      <c r="B630" t="s">
        <v>1450</v>
      </c>
      <c r="V630">
        <v>135974.413000003</v>
      </c>
      <c r="W630">
        <v>454016.41800000099</v>
      </c>
      <c r="AB630" s="1">
        <v>44775.305783032403</v>
      </c>
      <c r="AC630" t="s">
        <v>50</v>
      </c>
      <c r="AD630" s="1">
        <v>44776.410457604201</v>
      </c>
      <c r="AE630" t="s">
        <v>50</v>
      </c>
    </row>
    <row r="631" spans="2:31" x14ac:dyDescent="0.45">
      <c r="B631" t="s">
        <v>1451</v>
      </c>
      <c r="V631">
        <v>135974.17400000201</v>
      </c>
      <c r="W631">
        <v>454016.96100000298</v>
      </c>
      <c r="AB631" s="1">
        <v>44775.305783032403</v>
      </c>
      <c r="AC631" t="s">
        <v>50</v>
      </c>
      <c r="AD631" s="1">
        <v>44776.410457604201</v>
      </c>
      <c r="AE631" t="s">
        <v>50</v>
      </c>
    </row>
    <row r="632" spans="2:31" x14ac:dyDescent="0.45">
      <c r="B632" t="s">
        <v>1452</v>
      </c>
      <c r="V632">
        <v>135972.41899999999</v>
      </c>
      <c r="W632">
        <v>454026.61000000301</v>
      </c>
      <c r="AB632" s="1">
        <v>44775.305783032403</v>
      </c>
      <c r="AC632" t="s">
        <v>50</v>
      </c>
      <c r="AD632" s="1">
        <v>44776.410457604201</v>
      </c>
      <c r="AE632" t="s">
        <v>50</v>
      </c>
    </row>
    <row r="633" spans="2:31" x14ac:dyDescent="0.45">
      <c r="B633" t="s">
        <v>1453</v>
      </c>
      <c r="V633">
        <v>135972.41899999999</v>
      </c>
      <c r="W633">
        <v>454025.88300000102</v>
      </c>
      <c r="AB633" s="1">
        <v>44775.305783032403</v>
      </c>
      <c r="AC633" t="s">
        <v>50</v>
      </c>
      <c r="AD633" s="1">
        <v>44776.410457604201</v>
      </c>
      <c r="AE633" t="s">
        <v>50</v>
      </c>
    </row>
    <row r="634" spans="2:31" x14ac:dyDescent="0.45">
      <c r="B634" t="s">
        <v>1454</v>
      </c>
      <c r="V634">
        <v>135972.49500000101</v>
      </c>
      <c r="W634">
        <v>454024.93100000202</v>
      </c>
      <c r="AB634" s="1">
        <v>44775.305783032403</v>
      </c>
      <c r="AC634" t="s">
        <v>50</v>
      </c>
      <c r="AD634" s="1">
        <v>44776.410457604201</v>
      </c>
      <c r="AE634" t="s">
        <v>50</v>
      </c>
    </row>
    <row r="635" spans="2:31" x14ac:dyDescent="0.45">
      <c r="B635" t="s">
        <v>1455</v>
      </c>
      <c r="V635">
        <v>135972.69500000001</v>
      </c>
      <c r="W635">
        <v>454023.92800000298</v>
      </c>
      <c r="AB635" s="1">
        <v>44775.305783032403</v>
      </c>
      <c r="AC635" t="s">
        <v>50</v>
      </c>
      <c r="AD635" s="1">
        <v>44776.410457604201</v>
      </c>
      <c r="AE635" t="s">
        <v>50</v>
      </c>
    </row>
    <row r="636" spans="2:31" x14ac:dyDescent="0.45">
      <c r="B636" t="s">
        <v>1456</v>
      </c>
      <c r="V636">
        <v>135972.77000000299</v>
      </c>
      <c r="W636">
        <v>454022.97600000002</v>
      </c>
      <c r="AB636" s="1">
        <v>44775.305783032403</v>
      </c>
      <c r="AC636" t="s">
        <v>50</v>
      </c>
      <c r="AD636" s="1">
        <v>44776.410457604201</v>
      </c>
      <c r="AE636" t="s">
        <v>50</v>
      </c>
    </row>
    <row r="637" spans="2:31" x14ac:dyDescent="0.45">
      <c r="B637" t="s">
        <v>1457</v>
      </c>
      <c r="V637">
        <v>135973.171</v>
      </c>
      <c r="W637">
        <v>454022.09900000301</v>
      </c>
      <c r="AB637" s="1">
        <v>44775.305783032403</v>
      </c>
      <c r="AC637" t="s">
        <v>50</v>
      </c>
      <c r="AD637" s="1">
        <v>44776.410457604201</v>
      </c>
      <c r="AE637" t="s">
        <v>50</v>
      </c>
    </row>
    <row r="638" spans="2:31" x14ac:dyDescent="0.45">
      <c r="B638" t="s">
        <v>1458</v>
      </c>
      <c r="V638">
        <v>135973.34700000301</v>
      </c>
      <c r="W638">
        <v>454021.17099999997</v>
      </c>
      <c r="AB638" s="1">
        <v>44775.305783032403</v>
      </c>
      <c r="AC638" t="s">
        <v>50</v>
      </c>
      <c r="AD638" s="1">
        <v>44776.410457604201</v>
      </c>
      <c r="AE638" t="s">
        <v>50</v>
      </c>
    </row>
    <row r="639" spans="2:31" x14ac:dyDescent="0.45">
      <c r="B639" t="s">
        <v>1459</v>
      </c>
      <c r="V639">
        <v>135973.37200000099</v>
      </c>
      <c r="W639">
        <v>454020.194000002</v>
      </c>
      <c r="AB639" s="1">
        <v>44775.305783032403</v>
      </c>
      <c r="AC639" t="s">
        <v>50</v>
      </c>
      <c r="AD639" s="1">
        <v>44776.410457604201</v>
      </c>
      <c r="AE639" t="s">
        <v>50</v>
      </c>
    </row>
    <row r="640" spans="2:31" x14ac:dyDescent="0.45">
      <c r="B640" t="s">
        <v>1460</v>
      </c>
      <c r="V640">
        <v>135973.397</v>
      </c>
      <c r="W640">
        <v>454019.41700000298</v>
      </c>
      <c r="AB640" s="1">
        <v>44775.305783032403</v>
      </c>
      <c r="AC640" t="s">
        <v>50</v>
      </c>
      <c r="AD640" s="1">
        <v>44776.410457604201</v>
      </c>
      <c r="AE640" t="s">
        <v>50</v>
      </c>
    </row>
    <row r="641" spans="2:46" x14ac:dyDescent="0.45">
      <c r="B641" t="s">
        <v>1461</v>
      </c>
      <c r="V641">
        <v>135957.62200000099</v>
      </c>
      <c r="W641">
        <v>454004.411000002</v>
      </c>
      <c r="AB641" s="1">
        <v>44775.305783032403</v>
      </c>
      <c r="AC641" t="s">
        <v>50</v>
      </c>
      <c r="AD641" s="1">
        <v>44776.410457604201</v>
      </c>
      <c r="AE641" t="s">
        <v>50</v>
      </c>
    </row>
    <row r="642" spans="2:46" x14ac:dyDescent="0.45">
      <c r="B642" t="s">
        <v>1462</v>
      </c>
      <c r="V642">
        <v>135956.51900000099</v>
      </c>
      <c r="W642">
        <v>454008.99700000102</v>
      </c>
      <c r="AB642" s="1">
        <v>44775.305783032403</v>
      </c>
      <c r="AC642" t="s">
        <v>50</v>
      </c>
      <c r="AD642" s="1">
        <v>44776.410457604201</v>
      </c>
      <c r="AE642" t="s">
        <v>50</v>
      </c>
    </row>
    <row r="643" spans="2:46" x14ac:dyDescent="0.45">
      <c r="B643" t="s">
        <v>1463</v>
      </c>
      <c r="V643">
        <v>135971.54399999999</v>
      </c>
      <c r="W643">
        <v>454032.76900000102</v>
      </c>
      <c r="AB643" s="1">
        <v>44775.305783032403</v>
      </c>
      <c r="AC643" t="s">
        <v>50</v>
      </c>
      <c r="AD643" s="1">
        <v>44776.410457604201</v>
      </c>
      <c r="AE643" t="s">
        <v>50</v>
      </c>
      <c r="AT643">
        <v>27</v>
      </c>
    </row>
    <row r="644" spans="2:46" x14ac:dyDescent="0.45">
      <c r="B644" t="s">
        <v>1464</v>
      </c>
      <c r="V644">
        <v>135971.579</v>
      </c>
      <c r="W644">
        <v>454031.650000002</v>
      </c>
      <c r="AB644" s="1">
        <v>44775.305783032403</v>
      </c>
      <c r="AC644" t="s">
        <v>50</v>
      </c>
      <c r="AD644" s="1">
        <v>44776.410457604201</v>
      </c>
      <c r="AE644" t="s">
        <v>50</v>
      </c>
    </row>
    <row r="645" spans="2:46" x14ac:dyDescent="0.45">
      <c r="B645" t="s">
        <v>1465</v>
      </c>
      <c r="V645">
        <v>135971.84100000199</v>
      </c>
      <c r="W645">
        <v>454030.68800000101</v>
      </c>
      <c r="AB645" s="1">
        <v>44775.305783032403</v>
      </c>
      <c r="AC645" t="s">
        <v>50</v>
      </c>
      <c r="AD645" s="1">
        <v>44776.410457604201</v>
      </c>
      <c r="AE645" t="s">
        <v>50</v>
      </c>
    </row>
    <row r="646" spans="2:46" x14ac:dyDescent="0.45">
      <c r="B646" t="s">
        <v>1466</v>
      </c>
      <c r="V646">
        <v>135972.016000003</v>
      </c>
      <c r="W646">
        <v>454029.79599999997</v>
      </c>
      <c r="AB646" s="1">
        <v>44775.305783032403</v>
      </c>
      <c r="AC646" t="s">
        <v>50</v>
      </c>
      <c r="AD646" s="1">
        <v>44776.410457604201</v>
      </c>
      <c r="AE646" t="s">
        <v>50</v>
      </c>
    </row>
    <row r="647" spans="2:46" x14ac:dyDescent="0.45">
      <c r="B647" t="s">
        <v>1467</v>
      </c>
      <c r="V647">
        <v>135971.911000002</v>
      </c>
      <c r="W647">
        <v>454028.69500000001</v>
      </c>
      <c r="AB647" s="1">
        <v>44775.305783032403</v>
      </c>
      <c r="AC647" t="s">
        <v>50</v>
      </c>
      <c r="AD647" s="1">
        <v>44776.410457604201</v>
      </c>
      <c r="AE647" t="s">
        <v>50</v>
      </c>
    </row>
    <row r="648" spans="2:46" x14ac:dyDescent="0.45">
      <c r="B648" t="s">
        <v>1468</v>
      </c>
      <c r="V648">
        <v>135972.104000002</v>
      </c>
      <c r="W648">
        <v>454027.83800000302</v>
      </c>
      <c r="AB648" s="1">
        <v>44775.305783032403</v>
      </c>
      <c r="AC648" t="s">
        <v>50</v>
      </c>
      <c r="AD648" s="1">
        <v>44776.410457604201</v>
      </c>
      <c r="AE648" t="s">
        <v>50</v>
      </c>
    </row>
    <row r="649" spans="2:46" x14ac:dyDescent="0.45">
      <c r="B649" t="s">
        <v>1469</v>
      </c>
      <c r="V649">
        <v>135970.32400000101</v>
      </c>
      <c r="W649">
        <v>454040.59300000197</v>
      </c>
      <c r="AB649" s="1">
        <v>44775.305783032403</v>
      </c>
      <c r="AC649" t="s">
        <v>50</v>
      </c>
      <c r="AD649" s="1">
        <v>44776.410457604201</v>
      </c>
      <c r="AE649" t="s">
        <v>50</v>
      </c>
    </row>
    <row r="650" spans="2:46" x14ac:dyDescent="0.45">
      <c r="B650" t="s">
        <v>1470</v>
      </c>
      <c r="V650">
        <v>135970.376000002</v>
      </c>
      <c r="W650">
        <v>454039.71800000197</v>
      </c>
      <c r="AB650" s="1">
        <v>44775.305783032403</v>
      </c>
      <c r="AC650" t="s">
        <v>50</v>
      </c>
      <c r="AD650" s="1">
        <v>44776.410457604201</v>
      </c>
      <c r="AE650" t="s">
        <v>50</v>
      </c>
    </row>
    <row r="651" spans="2:46" x14ac:dyDescent="0.45">
      <c r="B651" t="s">
        <v>1471</v>
      </c>
      <c r="V651">
        <v>135971.53000000099</v>
      </c>
      <c r="W651">
        <v>454033.86100000102</v>
      </c>
      <c r="AB651" s="1">
        <v>44775.305783032403</v>
      </c>
      <c r="AC651" t="s">
        <v>50</v>
      </c>
      <c r="AD651" s="1">
        <v>44776.410457604201</v>
      </c>
      <c r="AE651" t="s">
        <v>50</v>
      </c>
      <c r="AT651">
        <v>27</v>
      </c>
    </row>
    <row r="652" spans="2:46" x14ac:dyDescent="0.45">
      <c r="B652" t="s">
        <v>1472</v>
      </c>
      <c r="V652">
        <v>135971.51300000001</v>
      </c>
      <c r="W652">
        <v>454035.06800000003</v>
      </c>
      <c r="AB652" s="1">
        <v>44775.305783032403</v>
      </c>
      <c r="AC652" t="s">
        <v>50</v>
      </c>
      <c r="AD652" s="1">
        <v>44776.410457604201</v>
      </c>
      <c r="AE652" t="s">
        <v>50</v>
      </c>
      <c r="AT652">
        <v>27</v>
      </c>
    </row>
    <row r="653" spans="2:46" x14ac:dyDescent="0.45">
      <c r="B653" t="s">
        <v>1473</v>
      </c>
      <c r="V653">
        <v>135970.69099999999</v>
      </c>
      <c r="W653">
        <v>454038.75700000301</v>
      </c>
      <c r="AB653" s="1">
        <v>44775.305783032403</v>
      </c>
      <c r="AC653" t="s">
        <v>50</v>
      </c>
      <c r="AD653" s="1">
        <v>44776.410457604201</v>
      </c>
      <c r="AE653" t="s">
        <v>50</v>
      </c>
    </row>
    <row r="654" spans="2:46" x14ac:dyDescent="0.45">
      <c r="B654" t="s">
        <v>1474</v>
      </c>
      <c r="V654">
        <v>135970.901000001</v>
      </c>
      <c r="W654">
        <v>454037.55000000098</v>
      </c>
      <c r="AB654" s="1">
        <v>44775.305783032403</v>
      </c>
      <c r="AC654" t="s">
        <v>50</v>
      </c>
      <c r="AD654" s="1">
        <v>44776.410457604201</v>
      </c>
      <c r="AE654" t="s">
        <v>50</v>
      </c>
    </row>
    <row r="655" spans="2:46" x14ac:dyDescent="0.45">
      <c r="B655" t="s">
        <v>1475</v>
      </c>
      <c r="V655">
        <v>135971.02300000199</v>
      </c>
      <c r="W655">
        <v>454036.29100000102</v>
      </c>
      <c r="AB655" s="1">
        <v>44775.305783032403</v>
      </c>
      <c r="AC655" t="s">
        <v>50</v>
      </c>
      <c r="AD655" s="1">
        <v>44776.410457604201</v>
      </c>
      <c r="AE655" t="s">
        <v>50</v>
      </c>
      <c r="AT655">
        <v>27</v>
      </c>
    </row>
    <row r="656" spans="2:46" x14ac:dyDescent="0.45">
      <c r="B656" t="s">
        <v>1476</v>
      </c>
      <c r="V656">
        <v>135970.04399999999</v>
      </c>
      <c r="W656">
        <v>454041.57200000098</v>
      </c>
      <c r="AB656" s="1">
        <v>44775.305783032403</v>
      </c>
      <c r="AC656" t="s">
        <v>50</v>
      </c>
      <c r="AD656" s="1">
        <v>44776.410457604201</v>
      </c>
      <c r="AE656" t="s">
        <v>50</v>
      </c>
    </row>
    <row r="657" spans="2:31" x14ac:dyDescent="0.45">
      <c r="B657" t="s">
        <v>1477</v>
      </c>
      <c r="V657">
        <v>135953.48500000301</v>
      </c>
      <c r="W657">
        <v>454159.87400000199</v>
      </c>
      <c r="AB657" s="1">
        <v>44775.305783032403</v>
      </c>
      <c r="AC657" t="s">
        <v>50</v>
      </c>
      <c r="AD657" s="1">
        <v>44776.410457604201</v>
      </c>
      <c r="AE657" t="s">
        <v>50</v>
      </c>
    </row>
    <row r="658" spans="2:31" x14ac:dyDescent="0.45">
      <c r="B658" t="s">
        <v>1478</v>
      </c>
      <c r="V658">
        <v>135953.30499999999</v>
      </c>
      <c r="W658">
        <v>454185.80200000101</v>
      </c>
      <c r="AA658" t="s">
        <v>46</v>
      </c>
      <c r="AB658" s="1">
        <v>44775.305783032403</v>
      </c>
      <c r="AC658" t="s">
        <v>50</v>
      </c>
      <c r="AD658" s="1">
        <v>44776.410457604201</v>
      </c>
      <c r="AE658" t="s">
        <v>50</v>
      </c>
    </row>
    <row r="659" spans="2:31" x14ac:dyDescent="0.45">
      <c r="B659" t="s">
        <v>1479</v>
      </c>
      <c r="V659">
        <v>135958.084000003</v>
      </c>
      <c r="W659">
        <v>454176.88700000203</v>
      </c>
      <c r="AB659" s="1">
        <v>44775.305783032403</v>
      </c>
      <c r="AC659" t="s">
        <v>50</v>
      </c>
      <c r="AD659" s="1">
        <v>44776.410457604201</v>
      </c>
      <c r="AE659" t="s">
        <v>50</v>
      </c>
    </row>
    <row r="660" spans="2:31" x14ac:dyDescent="0.45">
      <c r="B660" t="s">
        <v>1509</v>
      </c>
      <c r="V660">
        <v>135763.78100000299</v>
      </c>
      <c r="W660">
        <v>453772.308000002</v>
      </c>
      <c r="AB660" s="1">
        <v>44775.305783032403</v>
      </c>
      <c r="AC660" t="s">
        <v>50</v>
      </c>
      <c r="AD660" s="1">
        <v>44776.410457604201</v>
      </c>
      <c r="AE660" t="s">
        <v>50</v>
      </c>
    </row>
    <row r="661" spans="2:31" x14ac:dyDescent="0.45">
      <c r="B661" t="s">
        <v>1510</v>
      </c>
      <c r="V661">
        <v>135760.601</v>
      </c>
      <c r="W661">
        <v>453772.09</v>
      </c>
      <c r="AB661" s="1">
        <v>44775.305783032403</v>
      </c>
      <c r="AC661" t="s">
        <v>50</v>
      </c>
      <c r="AD661" s="1">
        <v>44776.410457604201</v>
      </c>
      <c r="AE661" t="s">
        <v>50</v>
      </c>
    </row>
    <row r="662" spans="2:31" x14ac:dyDescent="0.45">
      <c r="B662" t="s">
        <v>1511</v>
      </c>
      <c r="V662">
        <v>135758.467</v>
      </c>
      <c r="W662">
        <v>453771.61100000102</v>
      </c>
      <c r="AB662" s="1">
        <v>44775.305783032403</v>
      </c>
      <c r="AC662" t="s">
        <v>50</v>
      </c>
      <c r="AD662" s="1">
        <v>44776.410457604201</v>
      </c>
      <c r="AE662" t="s">
        <v>50</v>
      </c>
    </row>
    <row r="663" spans="2:31" x14ac:dyDescent="0.45">
      <c r="B663" t="s">
        <v>1512</v>
      </c>
      <c r="V663">
        <v>135771.36100000099</v>
      </c>
      <c r="W663">
        <v>453773.57100000198</v>
      </c>
      <c r="AB663" s="1">
        <v>44775.305783032403</v>
      </c>
      <c r="AC663" t="s">
        <v>50</v>
      </c>
      <c r="AD663" s="1">
        <v>44776.410457604201</v>
      </c>
      <c r="AE663" t="s">
        <v>50</v>
      </c>
    </row>
    <row r="664" spans="2:31" x14ac:dyDescent="0.45">
      <c r="B664" t="s">
        <v>1514</v>
      </c>
      <c r="V664">
        <v>135777.41700000301</v>
      </c>
      <c r="W664">
        <v>453774.44300000003</v>
      </c>
      <c r="AB664" s="1">
        <v>44775.305783032403</v>
      </c>
      <c r="AC664" t="s">
        <v>50</v>
      </c>
      <c r="AD664" s="1">
        <v>44776.410457604201</v>
      </c>
      <c r="AE664" t="s">
        <v>50</v>
      </c>
    </row>
    <row r="665" spans="2:31" x14ac:dyDescent="0.45">
      <c r="B665" t="s">
        <v>1515</v>
      </c>
      <c r="V665">
        <v>135796.141000003</v>
      </c>
      <c r="W665">
        <v>453777.650000002</v>
      </c>
      <c r="AB665" s="1">
        <v>44775.305783032403</v>
      </c>
      <c r="AC665" t="s">
        <v>50</v>
      </c>
      <c r="AD665" s="1">
        <v>44776.410457604201</v>
      </c>
      <c r="AE665" t="s">
        <v>50</v>
      </c>
    </row>
    <row r="666" spans="2:31" x14ac:dyDescent="0.45">
      <c r="B666" t="s">
        <v>1516</v>
      </c>
      <c r="V666">
        <v>135800.672000002</v>
      </c>
      <c r="W666">
        <v>453778.56500000099</v>
      </c>
      <c r="AB666" s="1">
        <v>44775.305783032403</v>
      </c>
      <c r="AC666" t="s">
        <v>50</v>
      </c>
      <c r="AD666" s="1">
        <v>44776.410457604201</v>
      </c>
      <c r="AE666" t="s">
        <v>50</v>
      </c>
    </row>
    <row r="667" spans="2:31" x14ac:dyDescent="0.45">
      <c r="B667" t="s">
        <v>1517</v>
      </c>
      <c r="V667">
        <v>135805.15900000199</v>
      </c>
      <c r="W667">
        <v>453778.91300000303</v>
      </c>
      <c r="AB667" s="1">
        <v>44775.305783032403</v>
      </c>
      <c r="AC667" t="s">
        <v>50</v>
      </c>
      <c r="AD667" s="1">
        <v>44776.410457604201</v>
      </c>
      <c r="AE667" t="s">
        <v>50</v>
      </c>
    </row>
    <row r="668" spans="2:31" x14ac:dyDescent="0.45">
      <c r="B668" t="s">
        <v>1518</v>
      </c>
      <c r="V668">
        <v>135822.10200000199</v>
      </c>
      <c r="W668">
        <v>453779.57200000098</v>
      </c>
      <c r="AB668" s="1">
        <v>44775.305783032403</v>
      </c>
      <c r="AC668" t="s">
        <v>50</v>
      </c>
      <c r="AD668" s="1">
        <v>44776.410457604201</v>
      </c>
      <c r="AE668" t="s">
        <v>50</v>
      </c>
    </row>
    <row r="669" spans="2:31" x14ac:dyDescent="0.45">
      <c r="B669" t="s">
        <v>1519</v>
      </c>
      <c r="V669">
        <v>135826.937000003</v>
      </c>
      <c r="W669">
        <v>453779.65900000202</v>
      </c>
      <c r="AB669" s="1">
        <v>44775.305783032403</v>
      </c>
      <c r="AC669" t="s">
        <v>50</v>
      </c>
      <c r="AD669" s="1">
        <v>44776.410457604201</v>
      </c>
      <c r="AE669" t="s">
        <v>50</v>
      </c>
    </row>
    <row r="670" spans="2:31" x14ac:dyDescent="0.45">
      <c r="B670" t="s">
        <v>1543</v>
      </c>
      <c r="V670">
        <v>135751.68100000199</v>
      </c>
      <c r="W670">
        <v>453922.18600000098</v>
      </c>
      <c r="AB670" s="1">
        <v>44775.305783032403</v>
      </c>
      <c r="AC670" t="s">
        <v>50</v>
      </c>
      <c r="AD670" s="1">
        <v>44776.410457604201</v>
      </c>
      <c r="AE670" t="s">
        <v>50</v>
      </c>
    </row>
    <row r="671" spans="2:31" x14ac:dyDescent="0.45">
      <c r="B671" t="s">
        <v>1544</v>
      </c>
      <c r="V671">
        <v>135747.28100000299</v>
      </c>
      <c r="W671">
        <v>453921.57600000099</v>
      </c>
      <c r="AB671" s="1">
        <v>44775.305783032403</v>
      </c>
      <c r="AC671" t="s">
        <v>50</v>
      </c>
      <c r="AD671" s="1">
        <v>44776.410457604201</v>
      </c>
      <c r="AE671" t="s">
        <v>50</v>
      </c>
    </row>
    <row r="672" spans="2:31" x14ac:dyDescent="0.45">
      <c r="B672" t="s">
        <v>1545</v>
      </c>
      <c r="V672">
        <v>135746.10500000001</v>
      </c>
      <c r="W672">
        <v>453921.57600000099</v>
      </c>
      <c r="AB672" s="1">
        <v>44775.305783032403</v>
      </c>
      <c r="AC672" t="s">
        <v>50</v>
      </c>
      <c r="AD672" s="1">
        <v>44776.410457604201</v>
      </c>
      <c r="AE672" t="s">
        <v>50</v>
      </c>
    </row>
    <row r="673" spans="2:31" x14ac:dyDescent="0.45">
      <c r="B673" t="s">
        <v>1546</v>
      </c>
      <c r="V673">
        <v>135744.36199999999</v>
      </c>
      <c r="W673">
        <v>453921.40200000303</v>
      </c>
      <c r="AB673" s="1">
        <v>44775.305783032403</v>
      </c>
      <c r="AC673" t="s">
        <v>50</v>
      </c>
      <c r="AD673" s="1">
        <v>44776.410457604201</v>
      </c>
      <c r="AE673" t="s">
        <v>50</v>
      </c>
    </row>
    <row r="674" spans="2:31" x14ac:dyDescent="0.45">
      <c r="B674" t="s">
        <v>1547</v>
      </c>
      <c r="V674">
        <v>135743.09900000301</v>
      </c>
      <c r="W674">
        <v>453921.01000000199</v>
      </c>
      <c r="AB674" s="1">
        <v>44775.305783032403</v>
      </c>
      <c r="AC674" t="s">
        <v>50</v>
      </c>
      <c r="AD674" s="1">
        <v>44776.410457604201</v>
      </c>
      <c r="AE674" t="s">
        <v>50</v>
      </c>
    </row>
    <row r="675" spans="2:31" x14ac:dyDescent="0.45">
      <c r="B675" t="s">
        <v>1548</v>
      </c>
      <c r="V675">
        <v>135741.79500000199</v>
      </c>
      <c r="W675">
        <v>453921.02700000303</v>
      </c>
      <c r="AB675" s="1">
        <v>44775.305783032403</v>
      </c>
      <c r="AC675" t="s">
        <v>50</v>
      </c>
      <c r="AD675" s="1">
        <v>44776.410457604201</v>
      </c>
      <c r="AE675" t="s">
        <v>50</v>
      </c>
    </row>
    <row r="676" spans="2:31" x14ac:dyDescent="0.45">
      <c r="B676" t="s">
        <v>1549</v>
      </c>
      <c r="V676">
        <v>135738.830000002</v>
      </c>
      <c r="W676">
        <v>453920.32100000198</v>
      </c>
      <c r="AB676" s="1">
        <v>44775.305783032403</v>
      </c>
      <c r="AC676" t="s">
        <v>50</v>
      </c>
      <c r="AD676" s="1">
        <v>44776.410457604201</v>
      </c>
      <c r="AE676" t="s">
        <v>50</v>
      </c>
    </row>
    <row r="677" spans="2:31" x14ac:dyDescent="0.45">
      <c r="B677" t="s">
        <v>1550</v>
      </c>
      <c r="V677">
        <v>135752.94900000101</v>
      </c>
      <c r="W677">
        <v>453922.580000002</v>
      </c>
      <c r="AB677" s="1">
        <v>44775.305783032403</v>
      </c>
      <c r="AC677" t="s">
        <v>50</v>
      </c>
      <c r="AD677" s="1">
        <v>44776.410457604201</v>
      </c>
      <c r="AE677" t="s">
        <v>50</v>
      </c>
    </row>
    <row r="678" spans="2:31" x14ac:dyDescent="0.45">
      <c r="B678" t="s">
        <v>1551</v>
      </c>
      <c r="V678">
        <v>135753.832000002</v>
      </c>
      <c r="W678">
        <v>453922.61500000203</v>
      </c>
      <c r="AB678" s="1">
        <v>44775.305783032403</v>
      </c>
      <c r="AC678" t="s">
        <v>50</v>
      </c>
      <c r="AD678" s="1">
        <v>44776.410457604201</v>
      </c>
      <c r="AE678" t="s">
        <v>50</v>
      </c>
    </row>
    <row r="679" spans="2:31" x14ac:dyDescent="0.45">
      <c r="B679" t="s">
        <v>1552</v>
      </c>
      <c r="V679">
        <v>135756.37299999999</v>
      </c>
      <c r="W679">
        <v>453922.96800000197</v>
      </c>
      <c r="AB679" s="1">
        <v>44775.305783032403</v>
      </c>
      <c r="AC679" t="s">
        <v>50</v>
      </c>
      <c r="AD679" s="1">
        <v>44776.410457604201</v>
      </c>
      <c r="AE679" t="s">
        <v>50</v>
      </c>
    </row>
    <row r="680" spans="2:31" x14ac:dyDescent="0.45">
      <c r="B680" t="s">
        <v>1553</v>
      </c>
      <c r="V680">
        <v>135755.13800000001</v>
      </c>
      <c r="W680">
        <v>453922.68600000098</v>
      </c>
      <c r="AB680" s="1">
        <v>44775.305783032403</v>
      </c>
      <c r="AC680" t="s">
        <v>50</v>
      </c>
      <c r="AD680" s="1">
        <v>44776.410457604201</v>
      </c>
      <c r="AE680" t="s">
        <v>50</v>
      </c>
    </row>
    <row r="681" spans="2:31" x14ac:dyDescent="0.45">
      <c r="B681" t="s">
        <v>1554</v>
      </c>
      <c r="V681">
        <v>135760.150000002</v>
      </c>
      <c r="W681">
        <v>453923.81500000099</v>
      </c>
      <c r="AB681" s="1">
        <v>44775.305783032403</v>
      </c>
      <c r="AC681" t="s">
        <v>50</v>
      </c>
      <c r="AD681" s="1">
        <v>44776.410457604201</v>
      </c>
      <c r="AE681" t="s">
        <v>50</v>
      </c>
    </row>
    <row r="682" spans="2:31" x14ac:dyDescent="0.45">
      <c r="B682" t="s">
        <v>1555</v>
      </c>
      <c r="V682">
        <v>135761.421</v>
      </c>
      <c r="W682">
        <v>453923.85100000002</v>
      </c>
      <c r="AB682" s="1">
        <v>44775.305783032403</v>
      </c>
      <c r="AC682" t="s">
        <v>50</v>
      </c>
      <c r="AD682" s="1">
        <v>44776.410457604201</v>
      </c>
      <c r="AE682" t="s">
        <v>50</v>
      </c>
    </row>
    <row r="683" spans="2:31" x14ac:dyDescent="0.45">
      <c r="B683" t="s">
        <v>1556</v>
      </c>
      <c r="V683">
        <v>135762.58600000301</v>
      </c>
      <c r="W683">
        <v>453923.95700000197</v>
      </c>
      <c r="AB683" s="1">
        <v>44775.305783032403</v>
      </c>
      <c r="AC683" t="s">
        <v>50</v>
      </c>
      <c r="AD683" s="1">
        <v>44776.410457604201</v>
      </c>
      <c r="AE683" t="s">
        <v>50</v>
      </c>
    </row>
    <row r="684" spans="2:31" x14ac:dyDescent="0.45">
      <c r="B684" t="s">
        <v>1557</v>
      </c>
      <c r="V684">
        <v>135765.05600000199</v>
      </c>
      <c r="W684">
        <v>453924.31000000198</v>
      </c>
      <c r="AB684" s="1">
        <v>44775.305783032403</v>
      </c>
      <c r="AC684" t="s">
        <v>50</v>
      </c>
      <c r="AD684" s="1">
        <v>44776.410457604201</v>
      </c>
      <c r="AE684" t="s">
        <v>50</v>
      </c>
    </row>
    <row r="685" spans="2:31" x14ac:dyDescent="0.45">
      <c r="B685" t="s">
        <v>1558</v>
      </c>
      <c r="V685">
        <v>135770.139000002</v>
      </c>
      <c r="W685">
        <v>453925.19200000202</v>
      </c>
      <c r="AB685" s="1">
        <v>44775.305783032403</v>
      </c>
      <c r="AC685" t="s">
        <v>50</v>
      </c>
      <c r="AD685" s="1">
        <v>44776.410457604201</v>
      </c>
      <c r="AE685" t="s">
        <v>50</v>
      </c>
    </row>
    <row r="686" spans="2:31" x14ac:dyDescent="0.45">
      <c r="B686" t="s">
        <v>1559</v>
      </c>
      <c r="V686">
        <v>135770.069000002</v>
      </c>
      <c r="W686">
        <v>453926.39200000098</v>
      </c>
      <c r="AB686" s="1">
        <v>44775.305783032403</v>
      </c>
      <c r="AC686" t="s">
        <v>50</v>
      </c>
      <c r="AD686" s="1">
        <v>44776.410457604201</v>
      </c>
      <c r="AE686" t="s">
        <v>50</v>
      </c>
    </row>
    <row r="687" spans="2:31" x14ac:dyDescent="0.45">
      <c r="B687" t="s">
        <v>1560</v>
      </c>
      <c r="V687">
        <v>135778.834000003</v>
      </c>
      <c r="W687">
        <v>453926.33500000101</v>
      </c>
      <c r="AB687" s="1">
        <v>44775.305783032403</v>
      </c>
      <c r="AC687" t="s">
        <v>50</v>
      </c>
      <c r="AD687" s="1">
        <v>44776.410457604201</v>
      </c>
      <c r="AE687" t="s">
        <v>50</v>
      </c>
    </row>
    <row r="688" spans="2:31" x14ac:dyDescent="0.45">
      <c r="B688" t="s">
        <v>1561</v>
      </c>
      <c r="V688">
        <v>135771.81000000201</v>
      </c>
      <c r="W688">
        <v>453925.52300000202</v>
      </c>
      <c r="AB688" s="1">
        <v>44775.305783032403</v>
      </c>
      <c r="AC688" t="s">
        <v>50</v>
      </c>
      <c r="AD688" s="1">
        <v>44776.410457604201</v>
      </c>
      <c r="AE688" t="s">
        <v>50</v>
      </c>
    </row>
    <row r="689" spans="2:31" x14ac:dyDescent="0.45">
      <c r="B689" t="s">
        <v>1562</v>
      </c>
      <c r="V689">
        <v>135775.23400000099</v>
      </c>
      <c r="W689">
        <v>453925.98200000101</v>
      </c>
      <c r="AB689" s="1">
        <v>44775.305783032403</v>
      </c>
      <c r="AC689" t="s">
        <v>50</v>
      </c>
      <c r="AD689" s="1">
        <v>44776.410457604201</v>
      </c>
      <c r="AE689" t="s">
        <v>50</v>
      </c>
    </row>
    <row r="690" spans="2:31" x14ac:dyDescent="0.45">
      <c r="B690" t="s">
        <v>1563</v>
      </c>
      <c r="V690">
        <v>135777.91600000099</v>
      </c>
      <c r="W690">
        <v>453926.22900000197</v>
      </c>
      <c r="AB690" s="1">
        <v>44775.305783032403</v>
      </c>
      <c r="AC690" t="s">
        <v>50</v>
      </c>
      <c r="AD690" s="1">
        <v>44776.410457604201</v>
      </c>
      <c r="AE690" t="s">
        <v>50</v>
      </c>
    </row>
    <row r="691" spans="2:31" x14ac:dyDescent="0.45">
      <c r="B691" t="s">
        <v>1564</v>
      </c>
      <c r="V691">
        <v>135780.422000002</v>
      </c>
      <c r="W691">
        <v>453926.547000002</v>
      </c>
      <c r="AB691" s="1">
        <v>44775.305783032403</v>
      </c>
      <c r="AC691" t="s">
        <v>50</v>
      </c>
      <c r="AD691" s="1">
        <v>44776.410457604201</v>
      </c>
      <c r="AE691" t="s">
        <v>50</v>
      </c>
    </row>
    <row r="692" spans="2:31" x14ac:dyDescent="0.45">
      <c r="B692" t="s">
        <v>1565</v>
      </c>
      <c r="V692">
        <v>135783.176000003</v>
      </c>
      <c r="W692">
        <v>453927.323000003</v>
      </c>
      <c r="AB692" s="1">
        <v>44775.305783032403</v>
      </c>
      <c r="AC692" t="s">
        <v>50</v>
      </c>
      <c r="AD692" s="1">
        <v>44776.410457604201</v>
      </c>
      <c r="AE692" t="s">
        <v>50</v>
      </c>
    </row>
    <row r="693" spans="2:31" x14ac:dyDescent="0.45">
      <c r="B693" t="s">
        <v>1566</v>
      </c>
      <c r="V693">
        <v>135788.61199999999</v>
      </c>
      <c r="W693">
        <v>453927.99400000297</v>
      </c>
      <c r="AB693" s="1">
        <v>44775.305783032403</v>
      </c>
      <c r="AC693" t="s">
        <v>50</v>
      </c>
      <c r="AD693" s="1">
        <v>44776.410457604201</v>
      </c>
      <c r="AE693" t="s">
        <v>50</v>
      </c>
    </row>
    <row r="694" spans="2:31" x14ac:dyDescent="0.45">
      <c r="B694" t="s">
        <v>1567</v>
      </c>
      <c r="V694">
        <v>135792.636</v>
      </c>
      <c r="W694">
        <v>453928.629000001</v>
      </c>
      <c r="AB694" s="1">
        <v>44775.305783032403</v>
      </c>
      <c r="AC694" t="s">
        <v>50</v>
      </c>
      <c r="AD694" s="1">
        <v>44776.410457604201</v>
      </c>
      <c r="AE694" t="s">
        <v>50</v>
      </c>
    </row>
    <row r="695" spans="2:31" x14ac:dyDescent="0.45">
      <c r="B695" t="s">
        <v>1568</v>
      </c>
      <c r="V695">
        <v>135791.400000002</v>
      </c>
      <c r="W695">
        <v>453928.629000001</v>
      </c>
      <c r="AB695" s="1">
        <v>44775.305783032403</v>
      </c>
      <c r="AC695" t="s">
        <v>50</v>
      </c>
      <c r="AD695" s="1">
        <v>44776.410457604201</v>
      </c>
      <c r="AE695" t="s">
        <v>50</v>
      </c>
    </row>
    <row r="696" spans="2:31" x14ac:dyDescent="0.45">
      <c r="B696" t="s">
        <v>1569</v>
      </c>
      <c r="V696">
        <v>135877.254000001</v>
      </c>
      <c r="W696">
        <v>454151.04300000099</v>
      </c>
      <c r="AA696" t="s">
        <v>46</v>
      </c>
      <c r="AB696" s="1">
        <v>44775.305783032403</v>
      </c>
      <c r="AC696" t="s">
        <v>50</v>
      </c>
      <c r="AD696" s="1">
        <v>44776.410457604201</v>
      </c>
      <c r="AE696" t="s">
        <v>50</v>
      </c>
    </row>
    <row r="697" spans="2:31" x14ac:dyDescent="0.45">
      <c r="B697" t="s">
        <v>1570</v>
      </c>
      <c r="V697">
        <v>135952.35200000199</v>
      </c>
      <c r="W697">
        <v>454037.04300000099</v>
      </c>
      <c r="AB697" s="1">
        <v>44775.305783032403</v>
      </c>
      <c r="AC697" t="s">
        <v>50</v>
      </c>
      <c r="AD697" s="1">
        <v>44776.410457604201</v>
      </c>
      <c r="AE697" t="s">
        <v>50</v>
      </c>
    </row>
    <row r="698" spans="2:31" x14ac:dyDescent="0.45">
      <c r="B698" t="s">
        <v>1571</v>
      </c>
      <c r="V698">
        <v>135966.283</v>
      </c>
      <c r="W698">
        <v>454043.54500000202</v>
      </c>
      <c r="AB698" s="1">
        <v>44775.305783032403</v>
      </c>
      <c r="AC698" t="s">
        <v>50</v>
      </c>
      <c r="AD698" s="1">
        <v>44776.410457604201</v>
      </c>
      <c r="AE698" t="s">
        <v>50</v>
      </c>
    </row>
    <row r="699" spans="2:31" x14ac:dyDescent="0.45">
      <c r="B699" t="s">
        <v>1572</v>
      </c>
      <c r="V699">
        <v>135968.81400000301</v>
      </c>
      <c r="W699">
        <v>454043.76600000297</v>
      </c>
      <c r="AB699" s="1">
        <v>44775.305783032403</v>
      </c>
      <c r="AC699" t="s">
        <v>50</v>
      </c>
      <c r="AD699" s="1">
        <v>44776.410457604201</v>
      </c>
      <c r="AE699" t="s">
        <v>50</v>
      </c>
    </row>
    <row r="700" spans="2:31" x14ac:dyDescent="0.45">
      <c r="B700" t="s">
        <v>1573</v>
      </c>
      <c r="V700">
        <v>135967.09</v>
      </c>
      <c r="W700">
        <v>454043.57600000099</v>
      </c>
      <c r="AB700" s="1">
        <v>44775.305783032403</v>
      </c>
      <c r="AC700" t="s">
        <v>50</v>
      </c>
      <c r="AD700" s="1">
        <v>44776.410457604201</v>
      </c>
      <c r="AE700" t="s">
        <v>50</v>
      </c>
    </row>
    <row r="701" spans="2:31" x14ac:dyDescent="0.45">
      <c r="B701" t="s">
        <v>1574</v>
      </c>
      <c r="V701">
        <v>135967.88100000101</v>
      </c>
      <c r="W701">
        <v>454043.65500000102</v>
      </c>
      <c r="AB701" s="1">
        <v>44775.305783032403</v>
      </c>
      <c r="AC701" t="s">
        <v>50</v>
      </c>
      <c r="AD701" s="1">
        <v>44776.410457604201</v>
      </c>
      <c r="AE701" t="s">
        <v>50</v>
      </c>
    </row>
    <row r="702" spans="2:31" x14ac:dyDescent="0.45">
      <c r="B702" t="s">
        <v>1575</v>
      </c>
      <c r="V702">
        <v>135952.084000003</v>
      </c>
      <c r="W702">
        <v>454041.93199999997</v>
      </c>
      <c r="AB702" s="1">
        <v>44775.305783032403</v>
      </c>
      <c r="AC702" t="s">
        <v>50</v>
      </c>
      <c r="AD702" s="1">
        <v>44776.410457604201</v>
      </c>
      <c r="AE702" t="s">
        <v>50</v>
      </c>
    </row>
    <row r="703" spans="2:31" x14ac:dyDescent="0.45">
      <c r="B703" t="s">
        <v>1576</v>
      </c>
      <c r="V703">
        <v>135954.900000002</v>
      </c>
      <c r="W703">
        <v>454042.18500000198</v>
      </c>
      <c r="AB703" s="1">
        <v>44775.305783032403</v>
      </c>
      <c r="AC703" t="s">
        <v>50</v>
      </c>
      <c r="AD703" s="1">
        <v>44776.410457604201</v>
      </c>
      <c r="AE703" t="s">
        <v>50</v>
      </c>
    </row>
    <row r="704" spans="2:31" x14ac:dyDescent="0.45">
      <c r="B704" t="s">
        <v>1577</v>
      </c>
      <c r="V704">
        <v>135955.944000002</v>
      </c>
      <c r="W704">
        <v>454042.28000000102</v>
      </c>
      <c r="AB704" s="1">
        <v>44775.305783032403</v>
      </c>
      <c r="AC704" t="s">
        <v>50</v>
      </c>
      <c r="AD704" s="1">
        <v>44776.410457604201</v>
      </c>
      <c r="AE704" t="s">
        <v>50</v>
      </c>
    </row>
    <row r="705" spans="2:31" x14ac:dyDescent="0.45">
      <c r="B705" t="s">
        <v>1578</v>
      </c>
      <c r="V705">
        <v>135956.65600000299</v>
      </c>
      <c r="W705">
        <v>454042.533</v>
      </c>
      <c r="AB705" s="1">
        <v>44775.305783032403</v>
      </c>
      <c r="AC705" t="s">
        <v>50</v>
      </c>
      <c r="AD705" s="1">
        <v>44776.410457604201</v>
      </c>
      <c r="AE705" t="s">
        <v>50</v>
      </c>
    </row>
    <row r="706" spans="2:31" x14ac:dyDescent="0.45">
      <c r="B706" t="s">
        <v>1579</v>
      </c>
      <c r="V706">
        <v>135953.98200000101</v>
      </c>
      <c r="W706">
        <v>454042.12200000102</v>
      </c>
      <c r="AB706" s="1">
        <v>44775.305783032403</v>
      </c>
      <c r="AC706" t="s">
        <v>50</v>
      </c>
      <c r="AD706" s="1">
        <v>44776.410457604201</v>
      </c>
      <c r="AE706" t="s">
        <v>50</v>
      </c>
    </row>
    <row r="707" spans="2:31" x14ac:dyDescent="0.45">
      <c r="B707" t="s">
        <v>1580</v>
      </c>
      <c r="V707">
        <v>135953.19099999999</v>
      </c>
      <c r="W707">
        <v>454042.13700000203</v>
      </c>
      <c r="AB707" s="1">
        <v>44775.305783032403</v>
      </c>
      <c r="AC707" t="s">
        <v>50</v>
      </c>
      <c r="AD707" s="1">
        <v>44776.410457604201</v>
      </c>
      <c r="AE707" t="s">
        <v>50</v>
      </c>
    </row>
    <row r="708" spans="2:31" x14ac:dyDescent="0.45">
      <c r="B708" t="s">
        <v>1581</v>
      </c>
      <c r="V708">
        <v>135804.58500000101</v>
      </c>
      <c r="W708">
        <v>454139.93100000202</v>
      </c>
      <c r="AA708" t="s">
        <v>46</v>
      </c>
      <c r="AB708" s="1">
        <v>44775.305783032403</v>
      </c>
      <c r="AC708" t="s">
        <v>50</v>
      </c>
      <c r="AD708" s="1">
        <v>44776.410457604201</v>
      </c>
      <c r="AE708" t="s">
        <v>50</v>
      </c>
    </row>
    <row r="709" spans="2:31" x14ac:dyDescent="0.45">
      <c r="B709" t="s">
        <v>1582</v>
      </c>
      <c r="V709">
        <v>135795.197000001</v>
      </c>
      <c r="W709">
        <v>454137.989</v>
      </c>
      <c r="AA709" t="s">
        <v>46</v>
      </c>
      <c r="AB709" s="1">
        <v>44775.305783032403</v>
      </c>
      <c r="AC709" t="s">
        <v>50</v>
      </c>
      <c r="AD709" s="1">
        <v>44776.410457604201</v>
      </c>
      <c r="AE709" t="s">
        <v>50</v>
      </c>
    </row>
    <row r="710" spans="2:31" x14ac:dyDescent="0.45">
      <c r="B710" t="s">
        <v>1583</v>
      </c>
      <c r="V710">
        <v>135784.91600000099</v>
      </c>
      <c r="W710">
        <v>454135.91600000102</v>
      </c>
      <c r="AA710" t="s">
        <v>46</v>
      </c>
      <c r="AB710" s="1">
        <v>44775.305783032403</v>
      </c>
      <c r="AC710" t="s">
        <v>50</v>
      </c>
      <c r="AD710" s="1">
        <v>44776.410457604201</v>
      </c>
      <c r="AE710" t="s">
        <v>50</v>
      </c>
    </row>
    <row r="711" spans="2:31" x14ac:dyDescent="0.45">
      <c r="B711" t="s">
        <v>1584</v>
      </c>
      <c r="V711">
        <v>135774.31599999999</v>
      </c>
      <c r="W711">
        <v>454133.68800000101</v>
      </c>
      <c r="AA711" t="s">
        <v>46</v>
      </c>
      <c r="AB711" s="1">
        <v>44775.305783032403</v>
      </c>
      <c r="AC711" t="s">
        <v>50</v>
      </c>
      <c r="AD711" s="1">
        <v>44776.410457604201</v>
      </c>
      <c r="AE711" t="s">
        <v>50</v>
      </c>
    </row>
    <row r="712" spans="2:31" x14ac:dyDescent="0.45">
      <c r="B712" t="s">
        <v>1585</v>
      </c>
      <c r="V712">
        <v>135765.57700000299</v>
      </c>
      <c r="W712">
        <v>454131.944000002</v>
      </c>
      <c r="AA712" t="s">
        <v>46</v>
      </c>
      <c r="AB712" s="1">
        <v>44775.305783032403</v>
      </c>
      <c r="AC712" t="s">
        <v>50</v>
      </c>
      <c r="AD712" s="1">
        <v>44776.410457604201</v>
      </c>
      <c r="AE712" t="s">
        <v>50</v>
      </c>
    </row>
    <row r="713" spans="2:31" x14ac:dyDescent="0.45">
      <c r="B713" t="s">
        <v>1586</v>
      </c>
      <c r="V713">
        <v>135756.29200000301</v>
      </c>
      <c r="W713">
        <v>454130.14600000199</v>
      </c>
      <c r="AA713" t="s">
        <v>46</v>
      </c>
      <c r="AB713" s="1">
        <v>44775.305783032403</v>
      </c>
      <c r="AC713" t="s">
        <v>50</v>
      </c>
      <c r="AD713" s="1">
        <v>44776.410457604201</v>
      </c>
      <c r="AE713" t="s">
        <v>50</v>
      </c>
    </row>
    <row r="714" spans="2:31" x14ac:dyDescent="0.45">
      <c r="B714" t="s">
        <v>1587</v>
      </c>
      <c r="V714">
        <v>135814.26300000001</v>
      </c>
      <c r="W714">
        <v>454142.16800000099</v>
      </c>
      <c r="AA714" t="s">
        <v>46</v>
      </c>
      <c r="AB714" s="1">
        <v>44775.305783032403</v>
      </c>
      <c r="AC714" t="s">
        <v>50</v>
      </c>
      <c r="AD714" s="1">
        <v>44776.410457604201</v>
      </c>
      <c r="AE714" t="s">
        <v>50</v>
      </c>
    </row>
    <row r="715" spans="2:31" x14ac:dyDescent="0.45">
      <c r="B715" t="s">
        <v>1588</v>
      </c>
      <c r="V715">
        <v>135783.369000003</v>
      </c>
      <c r="W715">
        <v>454149.48500000301</v>
      </c>
      <c r="AA715" t="s">
        <v>46</v>
      </c>
      <c r="AB715" s="1">
        <v>44775.305783032403</v>
      </c>
      <c r="AC715" t="s">
        <v>50</v>
      </c>
      <c r="AD715" s="1">
        <v>44776.410457604201</v>
      </c>
      <c r="AE715" t="s">
        <v>50</v>
      </c>
    </row>
    <row r="716" spans="2:31" x14ac:dyDescent="0.45">
      <c r="B716" t="s">
        <v>1589</v>
      </c>
      <c r="V716">
        <v>135780.68500000201</v>
      </c>
      <c r="W716">
        <v>454157.85800000298</v>
      </c>
      <c r="AA716" t="s">
        <v>46</v>
      </c>
      <c r="AB716" s="1">
        <v>44775.305783032403</v>
      </c>
      <c r="AC716" t="s">
        <v>50</v>
      </c>
      <c r="AD716" s="1">
        <v>44776.410457604201</v>
      </c>
      <c r="AE716" t="s">
        <v>50</v>
      </c>
    </row>
    <row r="717" spans="2:31" x14ac:dyDescent="0.45">
      <c r="B717" t="s">
        <v>1590</v>
      </c>
      <c r="V717">
        <v>135753.50600000101</v>
      </c>
      <c r="W717">
        <v>454142.955000002</v>
      </c>
      <c r="AA717" t="s">
        <v>46</v>
      </c>
      <c r="AB717" s="1">
        <v>44775.305783032403</v>
      </c>
      <c r="AC717" t="s">
        <v>50</v>
      </c>
      <c r="AD717" s="1">
        <v>44776.410457604201</v>
      </c>
      <c r="AE717" t="s">
        <v>50</v>
      </c>
    </row>
    <row r="718" spans="2:31" x14ac:dyDescent="0.45">
      <c r="B718" t="s">
        <v>1591</v>
      </c>
      <c r="V718">
        <v>135750.68800000101</v>
      </c>
      <c r="W718">
        <v>454151.864</v>
      </c>
      <c r="AA718" t="s">
        <v>46</v>
      </c>
      <c r="AB718" s="1">
        <v>44775.305783032403</v>
      </c>
      <c r="AC718" t="s">
        <v>50</v>
      </c>
      <c r="AD718" s="1">
        <v>44776.410457604201</v>
      </c>
      <c r="AE718" t="s">
        <v>50</v>
      </c>
    </row>
    <row r="719" spans="2:31" x14ac:dyDescent="0.45">
      <c r="B719" t="s">
        <v>1592</v>
      </c>
      <c r="V719">
        <v>135747.19900000101</v>
      </c>
      <c r="W719">
        <v>454139.33200000197</v>
      </c>
      <c r="AA719" t="s">
        <v>46</v>
      </c>
      <c r="AB719" s="1">
        <v>44775.305783032403</v>
      </c>
      <c r="AC719" t="s">
        <v>50</v>
      </c>
      <c r="AD719" s="1">
        <v>44776.410457604201</v>
      </c>
      <c r="AE719" t="s">
        <v>50</v>
      </c>
    </row>
    <row r="720" spans="2:31" x14ac:dyDescent="0.45">
      <c r="B720" t="s">
        <v>1593</v>
      </c>
      <c r="V720">
        <v>135748.67500000101</v>
      </c>
      <c r="W720">
        <v>454133.72300000099</v>
      </c>
      <c r="AA720" t="s">
        <v>46</v>
      </c>
      <c r="AB720" s="1">
        <v>44775.305783032403</v>
      </c>
      <c r="AC720" t="s">
        <v>50</v>
      </c>
      <c r="AD720" s="1">
        <v>44776.410457604201</v>
      </c>
      <c r="AE720" t="s">
        <v>50</v>
      </c>
    </row>
    <row r="721" spans="2:31" x14ac:dyDescent="0.45">
      <c r="B721" t="s">
        <v>1594</v>
      </c>
      <c r="V721">
        <v>135745.88500000199</v>
      </c>
      <c r="W721">
        <v>454144.84900000301</v>
      </c>
      <c r="AA721" t="s">
        <v>46</v>
      </c>
      <c r="AB721" s="1">
        <v>44775.305783032403</v>
      </c>
      <c r="AC721" t="s">
        <v>50</v>
      </c>
      <c r="AD721" s="1">
        <v>44776.410457604201</v>
      </c>
      <c r="AE721" t="s">
        <v>50</v>
      </c>
    </row>
    <row r="722" spans="2:31" x14ac:dyDescent="0.45">
      <c r="B722" t="s">
        <v>1595</v>
      </c>
      <c r="V722">
        <v>135744.38200000301</v>
      </c>
      <c r="W722">
        <v>454151.42400000198</v>
      </c>
      <c r="AA722" t="s">
        <v>46</v>
      </c>
      <c r="AB722" s="1">
        <v>44775.305783032403</v>
      </c>
      <c r="AC722" t="s">
        <v>50</v>
      </c>
      <c r="AD722" s="1">
        <v>44776.410457604201</v>
      </c>
      <c r="AE722" t="s">
        <v>50</v>
      </c>
    </row>
    <row r="723" spans="2:31" x14ac:dyDescent="0.45">
      <c r="B723" t="s">
        <v>1596</v>
      </c>
      <c r="V723">
        <v>135825.20000000301</v>
      </c>
      <c r="W723">
        <v>454153.71400000202</v>
      </c>
      <c r="AA723" t="s">
        <v>46</v>
      </c>
      <c r="AB723" s="1">
        <v>44775.305783032403</v>
      </c>
      <c r="AC723" t="s">
        <v>50</v>
      </c>
      <c r="AD723" s="1">
        <v>44776.410457604201</v>
      </c>
      <c r="AE723" t="s">
        <v>50</v>
      </c>
    </row>
    <row r="724" spans="2:31" x14ac:dyDescent="0.45">
      <c r="B724" t="s">
        <v>1597</v>
      </c>
      <c r="V724">
        <v>135834.12100000301</v>
      </c>
      <c r="W724">
        <v>454155.83500000101</v>
      </c>
      <c r="AA724" t="s">
        <v>46</v>
      </c>
      <c r="AB724" s="1">
        <v>44775.305783032403</v>
      </c>
      <c r="AC724" t="s">
        <v>50</v>
      </c>
      <c r="AD724" s="1">
        <v>44776.410457604201</v>
      </c>
      <c r="AE724" t="s">
        <v>50</v>
      </c>
    </row>
    <row r="725" spans="2:31" x14ac:dyDescent="0.45">
      <c r="B725" t="s">
        <v>1598</v>
      </c>
      <c r="V725">
        <v>135850.30400000099</v>
      </c>
      <c r="W725">
        <v>454159.297000002</v>
      </c>
      <c r="AA725" t="s">
        <v>46</v>
      </c>
      <c r="AB725" s="1">
        <v>44775.305783032403</v>
      </c>
      <c r="AC725" t="s">
        <v>50</v>
      </c>
      <c r="AD725" s="1">
        <v>44776.410457604201</v>
      </c>
      <c r="AE725" t="s">
        <v>50</v>
      </c>
    </row>
    <row r="726" spans="2:31" x14ac:dyDescent="0.45">
      <c r="B726" t="s">
        <v>1599</v>
      </c>
      <c r="V726">
        <v>135834.50899999999</v>
      </c>
      <c r="W726">
        <v>454234.61500000203</v>
      </c>
      <c r="AA726" t="s">
        <v>46</v>
      </c>
      <c r="AB726" s="1">
        <v>44775.305783032403</v>
      </c>
      <c r="AC726" t="s">
        <v>50</v>
      </c>
      <c r="AD726" s="1">
        <v>44776.410457604201</v>
      </c>
      <c r="AE726" t="s">
        <v>50</v>
      </c>
    </row>
    <row r="727" spans="2:31" x14ac:dyDescent="0.45">
      <c r="B727" t="s">
        <v>1600</v>
      </c>
      <c r="V727">
        <v>135824.31500000099</v>
      </c>
      <c r="W727">
        <v>454232.25</v>
      </c>
      <c r="AA727" t="s">
        <v>46</v>
      </c>
      <c r="AB727" s="1">
        <v>44775.305783032403</v>
      </c>
      <c r="AC727" t="s">
        <v>50</v>
      </c>
      <c r="AD727" s="1">
        <v>44776.410457604201</v>
      </c>
      <c r="AE727" t="s">
        <v>50</v>
      </c>
    </row>
    <row r="728" spans="2:31" x14ac:dyDescent="0.45">
      <c r="B728" t="s">
        <v>1601</v>
      </c>
      <c r="V728">
        <v>135811.61199999999</v>
      </c>
      <c r="W728">
        <v>454229.46400000202</v>
      </c>
      <c r="AA728" t="s">
        <v>46</v>
      </c>
      <c r="AB728" s="1">
        <v>44775.305783032403</v>
      </c>
      <c r="AC728" t="s">
        <v>50</v>
      </c>
      <c r="AD728" s="1">
        <v>44776.410457604201</v>
      </c>
      <c r="AE728" t="s">
        <v>50</v>
      </c>
    </row>
    <row r="729" spans="2:31" x14ac:dyDescent="0.45">
      <c r="B729" t="s">
        <v>1602</v>
      </c>
      <c r="V729">
        <v>135801.59</v>
      </c>
      <c r="W729">
        <v>454227.00100000203</v>
      </c>
      <c r="AA729" t="s">
        <v>46</v>
      </c>
      <c r="AB729" s="1">
        <v>44775.305783032403</v>
      </c>
      <c r="AC729" t="s">
        <v>50</v>
      </c>
      <c r="AD729" s="1">
        <v>44776.410457604201</v>
      </c>
      <c r="AE729" t="s">
        <v>50</v>
      </c>
    </row>
    <row r="730" spans="2:31" x14ac:dyDescent="0.45">
      <c r="B730" t="s">
        <v>1603</v>
      </c>
      <c r="V730">
        <v>135791.58500000101</v>
      </c>
      <c r="W730">
        <v>454225.264000002</v>
      </c>
      <c r="AA730" t="s">
        <v>46</v>
      </c>
      <c r="AB730" s="1">
        <v>44775.305783032403</v>
      </c>
      <c r="AC730" t="s">
        <v>50</v>
      </c>
      <c r="AD730" s="1">
        <v>44776.410457604201</v>
      </c>
      <c r="AE730" t="s">
        <v>50</v>
      </c>
    </row>
    <row r="731" spans="2:31" x14ac:dyDescent="0.45">
      <c r="B731" t="s">
        <v>1604</v>
      </c>
      <c r="V731">
        <v>135718.957000002</v>
      </c>
      <c r="W731">
        <v>454240.43199999997</v>
      </c>
      <c r="AA731" t="s">
        <v>46</v>
      </c>
      <c r="AB731" s="1">
        <v>44775.305783032403</v>
      </c>
      <c r="AC731" t="s">
        <v>50</v>
      </c>
      <c r="AD731" s="1">
        <v>44776.410457604201</v>
      </c>
      <c r="AE731" t="s">
        <v>50</v>
      </c>
    </row>
    <row r="732" spans="2:31" x14ac:dyDescent="0.45">
      <c r="B732" t="s">
        <v>1605</v>
      </c>
      <c r="V732">
        <v>135718.91899999999</v>
      </c>
      <c r="W732">
        <v>454241.71500000003</v>
      </c>
      <c r="AA732" t="s">
        <v>46</v>
      </c>
      <c r="AB732" s="1">
        <v>44775.305783032403</v>
      </c>
      <c r="AC732" t="s">
        <v>50</v>
      </c>
      <c r="AD732" s="1">
        <v>44776.410457604201</v>
      </c>
      <c r="AE732" t="s">
        <v>50</v>
      </c>
    </row>
    <row r="733" spans="2:31" x14ac:dyDescent="0.45">
      <c r="B733" t="s">
        <v>1606</v>
      </c>
      <c r="V733">
        <v>135706.38200000301</v>
      </c>
      <c r="W733">
        <v>454244.390000001</v>
      </c>
      <c r="AA733" t="s">
        <v>46</v>
      </c>
      <c r="AB733" s="1">
        <v>44775.305783032403</v>
      </c>
      <c r="AC733" t="s">
        <v>50</v>
      </c>
      <c r="AD733" s="1">
        <v>44776.410457604201</v>
      </c>
      <c r="AE733" t="s">
        <v>50</v>
      </c>
    </row>
    <row r="734" spans="2:31" x14ac:dyDescent="0.45">
      <c r="B734" t="s">
        <v>1607</v>
      </c>
      <c r="V734">
        <v>135728.37000000101</v>
      </c>
      <c r="W734">
        <v>454123.55600000202</v>
      </c>
      <c r="AA734" t="s">
        <v>46</v>
      </c>
      <c r="AB734" s="1">
        <v>44775.305783032403</v>
      </c>
      <c r="AC734" t="s">
        <v>50</v>
      </c>
      <c r="AD734" s="1">
        <v>44776.410457604201</v>
      </c>
      <c r="AE734" t="s">
        <v>50</v>
      </c>
    </row>
    <row r="735" spans="2:31" x14ac:dyDescent="0.45">
      <c r="B735" t="s">
        <v>1608</v>
      </c>
      <c r="V735">
        <v>135714.027000003</v>
      </c>
      <c r="W735">
        <v>454131.88200000301</v>
      </c>
      <c r="AA735" t="s">
        <v>46</v>
      </c>
      <c r="AB735" s="1">
        <v>44775.305783032403</v>
      </c>
      <c r="AC735" t="s">
        <v>50</v>
      </c>
      <c r="AD735" s="1">
        <v>44776.410457604201</v>
      </c>
      <c r="AE735" t="s">
        <v>50</v>
      </c>
    </row>
    <row r="736" spans="2:31" x14ac:dyDescent="0.45">
      <c r="B736" t="s">
        <v>1609</v>
      </c>
      <c r="V736">
        <v>135734.437000003</v>
      </c>
      <c r="W736">
        <v>454157.092</v>
      </c>
      <c r="AA736" t="s">
        <v>46</v>
      </c>
      <c r="AB736" s="1">
        <v>44775.305783032403</v>
      </c>
      <c r="AC736" t="s">
        <v>50</v>
      </c>
      <c r="AD736" s="1">
        <v>44776.410457604201</v>
      </c>
      <c r="AE736" t="s">
        <v>50</v>
      </c>
    </row>
    <row r="737" spans="2:31" x14ac:dyDescent="0.45">
      <c r="B737" t="s">
        <v>1610</v>
      </c>
      <c r="V737">
        <v>135738.31100000101</v>
      </c>
      <c r="W737">
        <v>454158.47700000199</v>
      </c>
      <c r="AA737" t="s">
        <v>46</v>
      </c>
      <c r="AB737" s="1">
        <v>44775.305783032403</v>
      </c>
      <c r="AC737" t="s">
        <v>50</v>
      </c>
      <c r="AD737" s="1">
        <v>44776.410457604201</v>
      </c>
      <c r="AE737" t="s">
        <v>50</v>
      </c>
    </row>
    <row r="738" spans="2:31" x14ac:dyDescent="0.45">
      <c r="B738" t="s">
        <v>1611</v>
      </c>
      <c r="V738">
        <v>135741.215</v>
      </c>
      <c r="W738">
        <v>454153.00700000301</v>
      </c>
      <c r="AA738" t="s">
        <v>46</v>
      </c>
      <c r="AB738" s="1">
        <v>44775.305783032403</v>
      </c>
      <c r="AC738" t="s">
        <v>50</v>
      </c>
      <c r="AD738" s="1">
        <v>44776.410457604201</v>
      </c>
      <c r="AE738" t="s">
        <v>50</v>
      </c>
    </row>
    <row r="739" spans="2:31" x14ac:dyDescent="0.45">
      <c r="B739" t="s">
        <v>1612</v>
      </c>
      <c r="V739">
        <v>135743.026000001</v>
      </c>
      <c r="W739">
        <v>454157.98600000102</v>
      </c>
      <c r="AA739" t="s">
        <v>46</v>
      </c>
      <c r="AB739" s="1">
        <v>44775.305783032403</v>
      </c>
      <c r="AC739" t="s">
        <v>50</v>
      </c>
      <c r="AD739" s="1">
        <v>44776.410457604201</v>
      </c>
      <c r="AE739" t="s">
        <v>50</v>
      </c>
    </row>
    <row r="740" spans="2:31" x14ac:dyDescent="0.45">
      <c r="B740" t="s">
        <v>1613</v>
      </c>
      <c r="V740">
        <v>135735.104000002</v>
      </c>
      <c r="W740">
        <v>454161.23100000201</v>
      </c>
      <c r="AA740" t="s">
        <v>46</v>
      </c>
      <c r="AB740" s="1">
        <v>44775.305783032403</v>
      </c>
      <c r="AC740" t="s">
        <v>50</v>
      </c>
      <c r="AD740" s="1">
        <v>44776.410457604201</v>
      </c>
      <c r="AE740" t="s">
        <v>50</v>
      </c>
    </row>
    <row r="741" spans="2:31" x14ac:dyDescent="0.45">
      <c r="B741" t="s">
        <v>1614</v>
      </c>
      <c r="V741">
        <v>135732.57700000299</v>
      </c>
      <c r="W741">
        <v>454165.98400000099</v>
      </c>
      <c r="AA741" t="s">
        <v>46</v>
      </c>
      <c r="AB741" s="1">
        <v>44775.305783032403</v>
      </c>
      <c r="AC741" t="s">
        <v>50</v>
      </c>
      <c r="AD741" s="1">
        <v>44776.410457604201</v>
      </c>
      <c r="AE741" t="s">
        <v>50</v>
      </c>
    </row>
    <row r="742" spans="2:31" x14ac:dyDescent="0.45">
      <c r="B742" t="s">
        <v>1615</v>
      </c>
      <c r="V742">
        <v>135731.03000000099</v>
      </c>
      <c r="W742">
        <v>454169.71900000097</v>
      </c>
      <c r="AA742" t="s">
        <v>46</v>
      </c>
      <c r="AB742" s="1">
        <v>44775.305783032403</v>
      </c>
      <c r="AC742" t="s">
        <v>50</v>
      </c>
      <c r="AD742" s="1">
        <v>44776.410457604201</v>
      </c>
      <c r="AE742" t="s">
        <v>50</v>
      </c>
    </row>
    <row r="743" spans="2:31" x14ac:dyDescent="0.45">
      <c r="B743" t="s">
        <v>1616</v>
      </c>
      <c r="V743">
        <v>135729.59600000101</v>
      </c>
      <c r="W743">
        <v>454176.09400000097</v>
      </c>
      <c r="AA743" t="s">
        <v>46</v>
      </c>
      <c r="AB743" s="1">
        <v>44775.305783032403</v>
      </c>
      <c r="AC743" t="s">
        <v>50</v>
      </c>
      <c r="AD743" s="1">
        <v>44776.410457604201</v>
      </c>
      <c r="AE743" t="s">
        <v>50</v>
      </c>
    </row>
    <row r="744" spans="2:31" x14ac:dyDescent="0.45">
      <c r="B744" t="s">
        <v>1617</v>
      </c>
      <c r="V744">
        <v>135726.880000003</v>
      </c>
      <c r="W744">
        <v>454182.88400000002</v>
      </c>
      <c r="AA744" t="s">
        <v>46</v>
      </c>
      <c r="AB744" s="1">
        <v>44775.305783032403</v>
      </c>
      <c r="AC744" t="s">
        <v>50</v>
      </c>
      <c r="AD744" s="1">
        <v>44776.410457604201</v>
      </c>
      <c r="AE744" t="s">
        <v>50</v>
      </c>
    </row>
    <row r="745" spans="2:31" x14ac:dyDescent="0.45">
      <c r="B745" t="s">
        <v>1618</v>
      </c>
      <c r="V745">
        <v>135724.353</v>
      </c>
      <c r="W745">
        <v>454180.13000000297</v>
      </c>
      <c r="AA745" t="s">
        <v>46</v>
      </c>
      <c r="AB745" s="1">
        <v>44775.305783032403</v>
      </c>
      <c r="AC745" t="s">
        <v>50</v>
      </c>
      <c r="AD745" s="1">
        <v>44776.410457604201</v>
      </c>
      <c r="AE745" t="s">
        <v>50</v>
      </c>
    </row>
    <row r="746" spans="2:31" x14ac:dyDescent="0.45">
      <c r="B746" t="s">
        <v>1619</v>
      </c>
      <c r="V746">
        <v>135726.69200000199</v>
      </c>
      <c r="W746">
        <v>454174.13200000301</v>
      </c>
      <c r="AA746" t="s">
        <v>46</v>
      </c>
      <c r="AB746" s="1">
        <v>44775.305783032403</v>
      </c>
      <c r="AC746" t="s">
        <v>50</v>
      </c>
      <c r="AD746" s="1">
        <v>44776.410457604201</v>
      </c>
      <c r="AE746" t="s">
        <v>50</v>
      </c>
    </row>
    <row r="747" spans="2:31" x14ac:dyDescent="0.45">
      <c r="B747" t="s">
        <v>1620</v>
      </c>
      <c r="V747">
        <v>135729.55900000001</v>
      </c>
      <c r="W747">
        <v>454166.286000002</v>
      </c>
      <c r="AA747" t="s">
        <v>46</v>
      </c>
      <c r="AB747" s="1">
        <v>44775.305783032403</v>
      </c>
      <c r="AC747" t="s">
        <v>50</v>
      </c>
      <c r="AD747" s="1">
        <v>44776.410457604201</v>
      </c>
      <c r="AE747" t="s">
        <v>50</v>
      </c>
    </row>
    <row r="748" spans="2:31" x14ac:dyDescent="0.45">
      <c r="B748" t="s">
        <v>1621</v>
      </c>
      <c r="V748">
        <v>135731.29399999999</v>
      </c>
      <c r="W748">
        <v>454161.94700000098</v>
      </c>
      <c r="AA748" t="s">
        <v>46</v>
      </c>
      <c r="AB748" s="1">
        <v>44775.305783032403</v>
      </c>
      <c r="AC748" t="s">
        <v>50</v>
      </c>
      <c r="AD748" s="1">
        <v>44776.410457604201</v>
      </c>
      <c r="AE748" t="s">
        <v>50</v>
      </c>
    </row>
    <row r="749" spans="2:31" x14ac:dyDescent="0.45">
      <c r="B749" t="s">
        <v>1622</v>
      </c>
      <c r="V749">
        <v>135721.637000002</v>
      </c>
      <c r="W749">
        <v>454179.301000003</v>
      </c>
      <c r="AA749" t="s">
        <v>46</v>
      </c>
      <c r="AB749" s="1">
        <v>44775.305783032403</v>
      </c>
      <c r="AC749" t="s">
        <v>50</v>
      </c>
      <c r="AD749" s="1">
        <v>44776.410457604201</v>
      </c>
      <c r="AE749" t="s">
        <v>50</v>
      </c>
    </row>
    <row r="750" spans="2:31" x14ac:dyDescent="0.45">
      <c r="B750" t="s">
        <v>1623</v>
      </c>
      <c r="V750">
        <v>135742.446000002</v>
      </c>
      <c r="W750">
        <v>454148.647</v>
      </c>
      <c r="AA750" t="s">
        <v>46</v>
      </c>
      <c r="AB750" s="1">
        <v>44775.305783032403</v>
      </c>
      <c r="AC750" t="s">
        <v>50</v>
      </c>
      <c r="AD750" s="1">
        <v>44776.410457604201</v>
      </c>
      <c r="AE750" t="s">
        <v>50</v>
      </c>
    </row>
    <row r="751" spans="2:31" x14ac:dyDescent="0.45">
      <c r="B751" t="s">
        <v>1624</v>
      </c>
      <c r="V751">
        <v>135742.672000002</v>
      </c>
      <c r="W751">
        <v>454146.83600000298</v>
      </c>
      <c r="AA751" t="s">
        <v>46</v>
      </c>
      <c r="AB751" s="1">
        <v>44775.305783032403</v>
      </c>
      <c r="AC751" t="s">
        <v>50</v>
      </c>
      <c r="AD751" s="1">
        <v>44776.410457604201</v>
      </c>
      <c r="AE751" t="s">
        <v>50</v>
      </c>
    </row>
    <row r="752" spans="2:31" x14ac:dyDescent="0.45">
      <c r="B752" t="s">
        <v>1625</v>
      </c>
      <c r="V752">
        <v>135742.59700000301</v>
      </c>
      <c r="W752">
        <v>454145.025000002</v>
      </c>
      <c r="AA752" t="s">
        <v>46</v>
      </c>
      <c r="AB752" s="1">
        <v>44775.305783032403</v>
      </c>
      <c r="AC752" t="s">
        <v>50</v>
      </c>
      <c r="AD752" s="1">
        <v>44776.410457604201</v>
      </c>
      <c r="AE752" t="s">
        <v>50</v>
      </c>
    </row>
    <row r="753" spans="2:46" x14ac:dyDescent="0.45">
      <c r="B753" t="s">
        <v>1626</v>
      </c>
      <c r="V753">
        <v>136110.82</v>
      </c>
      <c r="W753">
        <v>453590.69999999902</v>
      </c>
      <c r="AB753" s="1">
        <v>44775.305783032403</v>
      </c>
      <c r="AC753" t="s">
        <v>50</v>
      </c>
      <c r="AD753" s="1">
        <v>44776.410457604201</v>
      </c>
      <c r="AE753" t="s">
        <v>50</v>
      </c>
    </row>
    <row r="754" spans="2:46" x14ac:dyDescent="0.45">
      <c r="B754" t="s">
        <v>1627</v>
      </c>
      <c r="V754">
        <v>136107.03000000099</v>
      </c>
      <c r="W754">
        <v>453576.03000000102</v>
      </c>
      <c r="AB754" s="1">
        <v>44775.305783032403</v>
      </c>
      <c r="AC754" t="s">
        <v>50</v>
      </c>
      <c r="AD754" s="1">
        <v>44776.410457604201</v>
      </c>
      <c r="AE754" t="s">
        <v>50</v>
      </c>
      <c r="AT754">
        <v>13</v>
      </c>
    </row>
    <row r="755" spans="2:46" x14ac:dyDescent="0.45">
      <c r="B755" t="s">
        <v>1628</v>
      </c>
      <c r="V755">
        <v>136113.53999999899</v>
      </c>
      <c r="W755">
        <v>453567.30000000098</v>
      </c>
      <c r="AB755" s="1">
        <v>44775.305783032403</v>
      </c>
      <c r="AC755" t="s">
        <v>50</v>
      </c>
      <c r="AD755" s="1">
        <v>44776.410457604201</v>
      </c>
      <c r="AE755" t="s">
        <v>50</v>
      </c>
    </row>
    <row r="756" spans="2:46" x14ac:dyDescent="0.45">
      <c r="B756" t="s">
        <v>1629</v>
      </c>
      <c r="V756">
        <v>136116.62999999899</v>
      </c>
      <c r="W756">
        <v>453576.96999999898</v>
      </c>
      <c r="AB756" s="1">
        <v>44775.305783032403</v>
      </c>
      <c r="AC756" t="s">
        <v>50</v>
      </c>
      <c r="AD756" s="1">
        <v>44776.410457604201</v>
      </c>
      <c r="AE756" t="s">
        <v>50</v>
      </c>
    </row>
    <row r="757" spans="2:46" x14ac:dyDescent="0.45">
      <c r="B757" t="s">
        <v>1630</v>
      </c>
      <c r="V757">
        <v>136116.140000001</v>
      </c>
      <c r="W757">
        <v>453580.37000000098</v>
      </c>
      <c r="AB757" s="1">
        <v>44775.305783032403</v>
      </c>
      <c r="AC757" t="s">
        <v>50</v>
      </c>
      <c r="AD757" s="1">
        <v>44776.410457604201</v>
      </c>
      <c r="AE757" t="s">
        <v>50</v>
      </c>
    </row>
    <row r="758" spans="2:46" x14ac:dyDescent="0.45">
      <c r="B758" t="s">
        <v>1631</v>
      </c>
      <c r="V758">
        <v>136123.120900001</v>
      </c>
      <c r="W758">
        <v>453576.13380000001</v>
      </c>
      <c r="AB758" s="1">
        <v>44775.305783032403</v>
      </c>
      <c r="AC758" t="s">
        <v>50</v>
      </c>
      <c r="AD758" s="1">
        <v>44776.410457604201</v>
      </c>
      <c r="AE758" t="s">
        <v>50</v>
      </c>
      <c r="AT758">
        <v>15.3</v>
      </c>
    </row>
    <row r="759" spans="2:46" x14ac:dyDescent="0.45">
      <c r="B759" t="s">
        <v>1632</v>
      </c>
      <c r="V759">
        <v>136125.05999999901</v>
      </c>
      <c r="W759">
        <v>453563</v>
      </c>
      <c r="AB759" s="1">
        <v>44775.305783032403</v>
      </c>
      <c r="AC759" t="s">
        <v>50</v>
      </c>
      <c r="AD759" s="1">
        <v>44776.410457604201</v>
      </c>
      <c r="AE759" t="s">
        <v>50</v>
      </c>
      <c r="AT759">
        <v>6</v>
      </c>
    </row>
    <row r="760" spans="2:46" x14ac:dyDescent="0.45">
      <c r="B760" t="s">
        <v>1633</v>
      </c>
      <c r="V760">
        <v>136123.78999999899</v>
      </c>
      <c r="W760">
        <v>453553.32999999798</v>
      </c>
      <c r="AB760" s="1">
        <v>44775.305783032403</v>
      </c>
      <c r="AC760" t="s">
        <v>50</v>
      </c>
      <c r="AD760" s="1">
        <v>44776.410457604201</v>
      </c>
      <c r="AE760" t="s">
        <v>50</v>
      </c>
      <c r="AT760">
        <v>10.1</v>
      </c>
    </row>
    <row r="761" spans="2:46" x14ac:dyDescent="0.45">
      <c r="B761" t="s">
        <v>1634</v>
      </c>
      <c r="V761">
        <v>136110.62000000101</v>
      </c>
      <c r="W761">
        <v>453552.05999999901</v>
      </c>
      <c r="AB761" s="1">
        <v>44775.305783032403</v>
      </c>
      <c r="AC761" t="s">
        <v>50</v>
      </c>
      <c r="AD761" s="1">
        <v>44776.410457604201</v>
      </c>
      <c r="AE761" t="s">
        <v>50</v>
      </c>
      <c r="AT761">
        <v>10.3</v>
      </c>
    </row>
    <row r="762" spans="2:46" x14ac:dyDescent="0.45">
      <c r="B762" t="s">
        <v>1635</v>
      </c>
      <c r="V762">
        <v>136117.67000000199</v>
      </c>
      <c r="W762">
        <v>453542.55000000098</v>
      </c>
      <c r="AB762" s="1">
        <v>44775.305783032403</v>
      </c>
      <c r="AC762" t="s">
        <v>50</v>
      </c>
      <c r="AD762" s="1">
        <v>44776.410457604201</v>
      </c>
      <c r="AE762" t="s">
        <v>50</v>
      </c>
      <c r="AT762">
        <v>6</v>
      </c>
    </row>
    <row r="763" spans="2:46" x14ac:dyDescent="0.45">
      <c r="B763" t="s">
        <v>1636</v>
      </c>
      <c r="V763">
        <v>136122.12999999899</v>
      </c>
      <c r="W763">
        <v>453531.23999999801</v>
      </c>
      <c r="AB763" s="1">
        <v>44775.305783032403</v>
      </c>
      <c r="AC763" t="s">
        <v>50</v>
      </c>
      <c r="AD763" s="1">
        <v>44776.410457604201</v>
      </c>
      <c r="AE763" t="s">
        <v>50</v>
      </c>
    </row>
    <row r="764" spans="2:46" x14ac:dyDescent="0.45">
      <c r="B764" t="s">
        <v>1637</v>
      </c>
      <c r="V764">
        <v>136036.48019999999</v>
      </c>
      <c r="W764">
        <v>454031.01669999998</v>
      </c>
      <c r="AB764" s="1">
        <v>44775.305783032403</v>
      </c>
      <c r="AC764" t="s">
        <v>50</v>
      </c>
      <c r="AD764" s="1">
        <v>44776.410457604201</v>
      </c>
      <c r="AE764" t="s">
        <v>50</v>
      </c>
      <c r="AT764">
        <v>14.4</v>
      </c>
    </row>
    <row r="765" spans="2:46" x14ac:dyDescent="0.45">
      <c r="B765" t="s">
        <v>1638</v>
      </c>
      <c r="V765">
        <v>136033.07140000199</v>
      </c>
      <c r="W765">
        <v>454054.95620000002</v>
      </c>
      <c r="AB765" s="1">
        <v>44775.305783032403</v>
      </c>
      <c r="AC765" t="s">
        <v>50</v>
      </c>
      <c r="AD765" s="1">
        <v>44776.410457604201</v>
      </c>
      <c r="AE765" t="s">
        <v>50</v>
      </c>
      <c r="AT765">
        <v>16.899999999999999</v>
      </c>
    </row>
    <row r="766" spans="2:46" x14ac:dyDescent="0.45">
      <c r="B766" t="s">
        <v>1639</v>
      </c>
      <c r="V766">
        <v>136030.19819999899</v>
      </c>
      <c r="W766">
        <v>454071.31160000002</v>
      </c>
      <c r="AA766" t="s">
        <v>46</v>
      </c>
      <c r="AB766" s="1">
        <v>44775.305783032403</v>
      </c>
      <c r="AC766" t="s">
        <v>50</v>
      </c>
      <c r="AD766" s="1">
        <v>44776.410457604201</v>
      </c>
      <c r="AE766" t="s">
        <v>50</v>
      </c>
      <c r="AT766">
        <v>19.8</v>
      </c>
    </row>
    <row r="767" spans="2:46" x14ac:dyDescent="0.45">
      <c r="B767" t="s">
        <v>1640</v>
      </c>
      <c r="V767">
        <v>136027.86140000101</v>
      </c>
      <c r="W767">
        <v>454086.51399999898</v>
      </c>
      <c r="AB767" s="1">
        <v>44775.305783032403</v>
      </c>
      <c r="AC767" t="s">
        <v>50</v>
      </c>
      <c r="AD767" s="1">
        <v>44776.410457604201</v>
      </c>
      <c r="AE767" t="s">
        <v>50</v>
      </c>
    </row>
    <row r="768" spans="2:46" x14ac:dyDescent="0.45">
      <c r="B768" t="s">
        <v>1641</v>
      </c>
      <c r="V768">
        <v>136025.46680000101</v>
      </c>
      <c r="W768">
        <v>454080.03530000203</v>
      </c>
      <c r="AB768" s="1">
        <v>44775.305783032403</v>
      </c>
      <c r="AC768" t="s">
        <v>50</v>
      </c>
      <c r="AD768" s="1">
        <v>44776.410457604201</v>
      </c>
      <c r="AE768" t="s">
        <v>50</v>
      </c>
      <c r="AT768">
        <v>15.3</v>
      </c>
    </row>
    <row r="769" spans="2:46" x14ac:dyDescent="0.45">
      <c r="B769" t="s">
        <v>1642</v>
      </c>
      <c r="V769">
        <v>136024.66200000001</v>
      </c>
      <c r="W769">
        <v>454084.43320000201</v>
      </c>
      <c r="AB769" s="1">
        <v>44775.305783032403</v>
      </c>
      <c r="AC769" t="s">
        <v>50</v>
      </c>
      <c r="AD769" s="1">
        <v>44776.410457604201</v>
      </c>
      <c r="AE769" t="s">
        <v>50</v>
      </c>
      <c r="AT769">
        <v>12.4</v>
      </c>
    </row>
    <row r="770" spans="2:46" x14ac:dyDescent="0.45">
      <c r="B770" t="s">
        <v>1643</v>
      </c>
      <c r="V770">
        <v>136024.345100001</v>
      </c>
      <c r="W770">
        <v>454085.98270000098</v>
      </c>
      <c r="AB770" s="1">
        <v>44775.305783032403</v>
      </c>
      <c r="AC770" t="s">
        <v>50</v>
      </c>
      <c r="AD770" s="1">
        <v>44776.410457604201</v>
      </c>
      <c r="AE770" t="s">
        <v>50</v>
      </c>
      <c r="AT770">
        <v>12.4</v>
      </c>
    </row>
    <row r="771" spans="2:46" x14ac:dyDescent="0.45">
      <c r="B771" t="s">
        <v>1644</v>
      </c>
      <c r="V771">
        <v>136023.84829999899</v>
      </c>
      <c r="W771">
        <v>454088.864</v>
      </c>
      <c r="AB771" s="1">
        <v>44775.305783032403</v>
      </c>
      <c r="AC771" t="s">
        <v>50</v>
      </c>
      <c r="AD771" s="1">
        <v>44776.410457604201</v>
      </c>
      <c r="AE771" t="s">
        <v>50</v>
      </c>
    </row>
    <row r="772" spans="2:46" x14ac:dyDescent="0.45">
      <c r="B772" t="s">
        <v>1645</v>
      </c>
      <c r="V772">
        <v>136017.94999999899</v>
      </c>
      <c r="W772">
        <v>454095.96000000101</v>
      </c>
      <c r="AB772" s="1">
        <v>44775.305783032403</v>
      </c>
      <c r="AC772" t="s">
        <v>50</v>
      </c>
      <c r="AD772" s="1">
        <v>44776.410457604201</v>
      </c>
      <c r="AE772" t="s">
        <v>50</v>
      </c>
    </row>
    <row r="773" spans="2:46" x14ac:dyDescent="0.45">
      <c r="B773" t="s">
        <v>1646</v>
      </c>
      <c r="V773">
        <v>136017.82999999801</v>
      </c>
      <c r="W773">
        <v>454098.05999999901</v>
      </c>
      <c r="AB773" s="1">
        <v>44775.305783032403</v>
      </c>
      <c r="AC773" t="s">
        <v>50</v>
      </c>
      <c r="AD773" s="1">
        <v>44776.410457604201</v>
      </c>
      <c r="AE773" t="s">
        <v>50</v>
      </c>
      <c r="AT773">
        <v>18.3</v>
      </c>
    </row>
    <row r="774" spans="2:46" x14ac:dyDescent="0.45">
      <c r="B774" t="s">
        <v>1647</v>
      </c>
      <c r="V774">
        <v>136042.42289999899</v>
      </c>
      <c r="W774">
        <v>454099.79170000198</v>
      </c>
      <c r="AB774" s="1">
        <v>44775.305783032403</v>
      </c>
      <c r="AC774" t="s">
        <v>50</v>
      </c>
      <c r="AD774" s="1">
        <v>44776.410457604201</v>
      </c>
      <c r="AE774" t="s">
        <v>50</v>
      </c>
      <c r="AT774">
        <v>17.399999999999999</v>
      </c>
    </row>
    <row r="775" spans="2:46" x14ac:dyDescent="0.45">
      <c r="B775" t="s">
        <v>1648</v>
      </c>
      <c r="V775">
        <v>136037.50629999899</v>
      </c>
      <c r="W775">
        <v>454092.68129999901</v>
      </c>
      <c r="AB775" s="1">
        <v>44775.305783032403</v>
      </c>
      <c r="AC775" t="s">
        <v>50</v>
      </c>
      <c r="AD775" s="1">
        <v>44776.410457604201</v>
      </c>
      <c r="AE775" t="s">
        <v>50</v>
      </c>
      <c r="AT775">
        <v>16.600000000000001</v>
      </c>
    </row>
    <row r="776" spans="2:46" x14ac:dyDescent="0.45">
      <c r="B776" t="s">
        <v>1649</v>
      </c>
      <c r="V776">
        <v>136044.11760000099</v>
      </c>
      <c r="W776">
        <v>454088.79549999902</v>
      </c>
      <c r="AB776" s="1">
        <v>44775.305783032403</v>
      </c>
      <c r="AC776" t="s">
        <v>50</v>
      </c>
      <c r="AD776" s="1">
        <v>44776.410457604201</v>
      </c>
      <c r="AE776" t="s">
        <v>50</v>
      </c>
    </row>
    <row r="777" spans="2:46" x14ac:dyDescent="0.45">
      <c r="B777" t="s">
        <v>1650</v>
      </c>
      <c r="V777">
        <v>136039.28240000099</v>
      </c>
      <c r="W777">
        <v>454081.70819999999</v>
      </c>
      <c r="AB777" s="1">
        <v>44775.305783032403</v>
      </c>
      <c r="AC777" t="s">
        <v>50</v>
      </c>
      <c r="AD777" s="1">
        <v>44776.410457604201</v>
      </c>
      <c r="AE777" t="s">
        <v>50</v>
      </c>
    </row>
    <row r="778" spans="2:46" x14ac:dyDescent="0.45">
      <c r="B778" t="s">
        <v>1651</v>
      </c>
      <c r="V778">
        <v>136045.648699999</v>
      </c>
      <c r="W778">
        <v>454078.78119999898</v>
      </c>
      <c r="AB778" s="1">
        <v>44775.305783032403</v>
      </c>
      <c r="AC778" t="s">
        <v>50</v>
      </c>
      <c r="AD778" s="1">
        <v>44776.410457604201</v>
      </c>
      <c r="AE778" t="s">
        <v>50</v>
      </c>
      <c r="AT778">
        <v>20</v>
      </c>
    </row>
    <row r="779" spans="2:46" x14ac:dyDescent="0.45">
      <c r="B779" t="s">
        <v>1652</v>
      </c>
      <c r="V779">
        <v>136040.33949999901</v>
      </c>
      <c r="W779">
        <v>454064.772</v>
      </c>
      <c r="AB779" s="1">
        <v>44775.305783032403</v>
      </c>
      <c r="AC779" t="s">
        <v>50</v>
      </c>
      <c r="AD779" s="1">
        <v>44776.410457604201</v>
      </c>
      <c r="AE779" t="s">
        <v>50</v>
      </c>
      <c r="AT779">
        <v>21</v>
      </c>
    </row>
    <row r="780" spans="2:46" x14ac:dyDescent="0.45">
      <c r="B780" t="s">
        <v>1653</v>
      </c>
      <c r="V780">
        <v>136030.855300002</v>
      </c>
      <c r="W780">
        <v>454042.86690000101</v>
      </c>
      <c r="AB780" s="1">
        <v>44775.305783032403</v>
      </c>
      <c r="AC780" t="s">
        <v>50</v>
      </c>
      <c r="AD780" s="1">
        <v>44776.410457604201</v>
      </c>
      <c r="AE780" t="s">
        <v>50</v>
      </c>
      <c r="AT780">
        <v>8.6</v>
      </c>
    </row>
    <row r="781" spans="2:46" x14ac:dyDescent="0.45">
      <c r="B781" t="s">
        <v>1654</v>
      </c>
      <c r="V781">
        <v>136022.92220000201</v>
      </c>
      <c r="W781">
        <v>454054.078600001</v>
      </c>
      <c r="AB781" s="1">
        <v>44775.305783032403</v>
      </c>
      <c r="AC781" t="s">
        <v>50</v>
      </c>
      <c r="AD781" s="1">
        <v>44776.410457604201</v>
      </c>
      <c r="AE781" t="s">
        <v>50</v>
      </c>
    </row>
    <row r="782" spans="2:46" x14ac:dyDescent="0.45">
      <c r="B782" t="s">
        <v>1655</v>
      </c>
      <c r="V782">
        <v>136050.34969999999</v>
      </c>
      <c r="W782">
        <v>454047.84950000001</v>
      </c>
      <c r="AB782" s="1">
        <v>44775.305783032403</v>
      </c>
      <c r="AC782" t="s">
        <v>50</v>
      </c>
      <c r="AD782" s="1">
        <v>44776.410457604201</v>
      </c>
      <c r="AE782" t="s">
        <v>50</v>
      </c>
      <c r="AT782">
        <v>15.7</v>
      </c>
    </row>
    <row r="783" spans="2:46" x14ac:dyDescent="0.45">
      <c r="B783" t="s">
        <v>1656</v>
      </c>
      <c r="V783">
        <v>136044.0165</v>
      </c>
      <c r="W783">
        <v>454045.73259999999</v>
      </c>
      <c r="AB783" s="1">
        <v>44775.305783032403</v>
      </c>
      <c r="AC783" t="s">
        <v>50</v>
      </c>
      <c r="AD783" s="1">
        <v>44776.410457604201</v>
      </c>
      <c r="AE783" t="s">
        <v>50</v>
      </c>
      <c r="AT783">
        <v>11.3</v>
      </c>
    </row>
    <row r="784" spans="2:46" x14ac:dyDescent="0.45">
      <c r="B784" t="s">
        <v>1657</v>
      </c>
      <c r="V784">
        <v>136046.564199999</v>
      </c>
      <c r="W784">
        <v>454057.30620000098</v>
      </c>
      <c r="AB784" s="1">
        <v>44775.305783032403</v>
      </c>
      <c r="AC784" t="s">
        <v>50</v>
      </c>
      <c r="AD784" s="1">
        <v>44776.410457604201</v>
      </c>
      <c r="AE784" t="s">
        <v>50</v>
      </c>
      <c r="AT784">
        <v>15.2</v>
      </c>
    </row>
    <row r="785" spans="2:46" x14ac:dyDescent="0.45">
      <c r="B785" t="s">
        <v>1658</v>
      </c>
      <c r="V785">
        <v>136046.87999999899</v>
      </c>
      <c r="W785">
        <v>454027.05349999998</v>
      </c>
      <c r="AB785" s="1">
        <v>44775.305783032403</v>
      </c>
      <c r="AC785" t="s">
        <v>50</v>
      </c>
      <c r="AD785" s="1">
        <v>44776.410457604201</v>
      </c>
      <c r="AE785" t="s">
        <v>50</v>
      </c>
      <c r="AT785">
        <v>11</v>
      </c>
    </row>
    <row r="786" spans="2:46" x14ac:dyDescent="0.45">
      <c r="B786" t="s">
        <v>1681</v>
      </c>
      <c r="AB786" s="1">
        <v>44775.305783032403</v>
      </c>
      <c r="AC786" t="s">
        <v>50</v>
      </c>
      <c r="AD786" s="1">
        <v>44776.410457604201</v>
      </c>
      <c r="AE786" t="s">
        <v>50</v>
      </c>
    </row>
    <row r="787" spans="2:46" x14ac:dyDescent="0.45">
      <c r="B787" t="s">
        <v>1682</v>
      </c>
      <c r="AB787" s="1">
        <v>44775.305783032403</v>
      </c>
      <c r="AC787" t="s">
        <v>50</v>
      </c>
      <c r="AD787" s="1">
        <v>44776.410457604201</v>
      </c>
      <c r="AE787" t="s">
        <v>50</v>
      </c>
    </row>
    <row r="788" spans="2:46" x14ac:dyDescent="0.45">
      <c r="B788" t="s">
        <v>1683</v>
      </c>
      <c r="AB788" s="1">
        <v>44775.305783032403</v>
      </c>
      <c r="AC788" t="s">
        <v>50</v>
      </c>
      <c r="AD788" s="1">
        <v>44776.410457604201</v>
      </c>
      <c r="AE788" t="s">
        <v>50</v>
      </c>
    </row>
    <row r="789" spans="2:46" x14ac:dyDescent="0.45">
      <c r="B789" t="s">
        <v>1684</v>
      </c>
      <c r="AB789" s="1">
        <v>44775.305783032403</v>
      </c>
      <c r="AC789" t="s">
        <v>50</v>
      </c>
      <c r="AD789" s="1">
        <v>44776.410457604201</v>
      </c>
      <c r="AE789" t="s">
        <v>50</v>
      </c>
    </row>
    <row r="790" spans="2:46" x14ac:dyDescent="0.45">
      <c r="B790" t="s">
        <v>1685</v>
      </c>
      <c r="AB790" s="1">
        <v>44775.305783032403</v>
      </c>
      <c r="AC790" t="s">
        <v>50</v>
      </c>
      <c r="AD790" s="1">
        <v>44776.410457604201</v>
      </c>
      <c r="AE790" t="s">
        <v>50</v>
      </c>
    </row>
    <row r="791" spans="2:46" x14ac:dyDescent="0.45">
      <c r="B791" t="s">
        <v>1686</v>
      </c>
      <c r="AB791" s="1">
        <v>44775.305783032403</v>
      </c>
      <c r="AC791" t="s">
        <v>50</v>
      </c>
      <c r="AD791" s="1">
        <v>44776.410457604201</v>
      </c>
      <c r="AE791" t="s">
        <v>50</v>
      </c>
    </row>
    <row r="792" spans="2:46" x14ac:dyDescent="0.45">
      <c r="B792" t="s">
        <v>1687</v>
      </c>
      <c r="AB792" s="1">
        <v>44775.305783032403</v>
      </c>
      <c r="AC792" t="s">
        <v>50</v>
      </c>
      <c r="AD792" s="1">
        <v>44776.410457604201</v>
      </c>
      <c r="AE792" t="s">
        <v>50</v>
      </c>
    </row>
    <row r="793" spans="2:46" x14ac:dyDescent="0.45">
      <c r="B793" t="s">
        <v>1561</v>
      </c>
      <c r="V793">
        <v>135771.81000000201</v>
      </c>
      <c r="W793">
        <v>453925.52300000202</v>
      </c>
      <c r="AB793" s="1">
        <v>44775.305783032403</v>
      </c>
      <c r="AC793" t="s">
        <v>50</v>
      </c>
      <c r="AD793" s="1">
        <v>44776.410457604201</v>
      </c>
      <c r="AE793" t="s">
        <v>50</v>
      </c>
    </row>
    <row r="794" spans="2:46" x14ac:dyDescent="0.45">
      <c r="B794" t="s">
        <v>1555</v>
      </c>
      <c r="V794">
        <v>135761.421</v>
      </c>
      <c r="W794">
        <v>453923.85100000002</v>
      </c>
      <c r="AB794" s="1">
        <v>44775.305783032403</v>
      </c>
      <c r="AC794" t="s">
        <v>50</v>
      </c>
      <c r="AD794" s="1">
        <v>44776.410457604201</v>
      </c>
      <c r="AE794" t="s">
        <v>50</v>
      </c>
    </row>
    <row r="795" spans="2:46" x14ac:dyDescent="0.45">
      <c r="B795" t="s">
        <v>1567</v>
      </c>
      <c r="V795">
        <v>135792.636</v>
      </c>
      <c r="W795">
        <v>453928.629000001</v>
      </c>
      <c r="AB795" s="1">
        <v>44775.305783032403</v>
      </c>
      <c r="AC795" t="s">
        <v>50</v>
      </c>
      <c r="AD795" s="1">
        <v>44776.410457604201</v>
      </c>
      <c r="AE795" t="s">
        <v>50</v>
      </c>
    </row>
    <row r="796" spans="2:46" x14ac:dyDescent="0.45">
      <c r="B796" t="s">
        <v>1566</v>
      </c>
      <c r="V796">
        <v>135788.61199999999</v>
      </c>
      <c r="W796">
        <v>453927.99400000297</v>
      </c>
      <c r="AB796" s="1">
        <v>44775.305783032403</v>
      </c>
      <c r="AC796" t="s">
        <v>50</v>
      </c>
      <c r="AD796" s="1">
        <v>44776.410457604201</v>
      </c>
      <c r="AE796" t="s">
        <v>50</v>
      </c>
    </row>
    <row r="797" spans="2:46" x14ac:dyDescent="0.45">
      <c r="B797" t="s">
        <v>1568</v>
      </c>
      <c r="V797">
        <v>135791.400000002</v>
      </c>
      <c r="W797">
        <v>453928.629000001</v>
      </c>
      <c r="AB797" s="1">
        <v>44775.305783032403</v>
      </c>
      <c r="AC797" t="s">
        <v>50</v>
      </c>
      <c r="AD797" s="1">
        <v>44776.410457604201</v>
      </c>
      <c r="AE797" t="s">
        <v>50</v>
      </c>
    </row>
  </sheetData>
  <autoFilter ref="A1:AV797" xr:uid="{00000000-0001-0000-0000-000000000000}">
    <sortState xmlns:xlrd2="http://schemas.microsoft.com/office/spreadsheetml/2017/richdata2" ref="A2:AV797">
      <sortCondition ref="C1:C797"/>
    </sortState>
  </autoFilter>
  <pageMargins left="0.75" right="0.75" top="0.75" bottom="0.5" header="0.5" footer="0.7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6FD99-C28B-4A78-A798-E82B24FBD8F9}">
  <dimension ref="A1:A12"/>
  <sheetViews>
    <sheetView workbookViewId="0">
      <selection activeCell="A15" sqref="A15"/>
    </sheetView>
  </sheetViews>
  <sheetFormatPr defaultRowHeight="14.25" x14ac:dyDescent="0.45"/>
  <sheetData>
    <row r="1" spans="1:1" x14ac:dyDescent="0.45">
      <c r="A1" s="4" t="s">
        <v>1801</v>
      </c>
    </row>
    <row r="2" spans="1:1" x14ac:dyDescent="0.45">
      <c r="A2" t="s">
        <v>1802</v>
      </c>
    </row>
    <row r="5" spans="1:1" x14ac:dyDescent="0.45">
      <c r="A5" t="s">
        <v>1803</v>
      </c>
    </row>
    <row r="6" spans="1:1" x14ac:dyDescent="0.45">
      <c r="A6" t="s">
        <v>1804</v>
      </c>
    </row>
    <row r="7" spans="1:1" x14ac:dyDescent="0.45">
      <c r="A7" t="s">
        <v>1805</v>
      </c>
    </row>
    <row r="8" spans="1:1" x14ac:dyDescent="0.45">
      <c r="A8" t="s">
        <v>1806</v>
      </c>
    </row>
    <row r="10" spans="1:1" x14ac:dyDescent="0.45">
      <c r="A10" t="s">
        <v>1807</v>
      </c>
    </row>
    <row r="12" spans="1:1" x14ac:dyDescent="0.45">
      <c r="A12" t="s">
        <v>1808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FDB48-B798-4B67-B260-74B983126E81}">
  <dimension ref="A1:A15"/>
  <sheetViews>
    <sheetView workbookViewId="0"/>
  </sheetViews>
  <sheetFormatPr defaultRowHeight="14.25" x14ac:dyDescent="0.45"/>
  <sheetData>
    <row r="1" spans="1:1" x14ac:dyDescent="0.45">
      <c r="A1" s="4" t="s">
        <v>1789</v>
      </c>
    </row>
    <row r="3" spans="1:1" x14ac:dyDescent="0.45">
      <c r="A3" t="s">
        <v>1790</v>
      </c>
    </row>
    <row r="4" spans="1:1" x14ac:dyDescent="0.45">
      <c r="A4" t="s">
        <v>1800</v>
      </c>
    </row>
    <row r="6" spans="1:1" x14ac:dyDescent="0.45">
      <c r="A6" s="4" t="s">
        <v>1791</v>
      </c>
    </row>
    <row r="7" spans="1:1" x14ac:dyDescent="0.45">
      <c r="A7" t="s">
        <v>1799</v>
      </c>
    </row>
    <row r="8" spans="1:1" x14ac:dyDescent="0.45">
      <c r="A8" t="s">
        <v>1798</v>
      </c>
    </row>
    <row r="9" spans="1:1" x14ac:dyDescent="0.45">
      <c r="A9" t="s">
        <v>1797</v>
      </c>
    </row>
    <row r="10" spans="1:1" x14ac:dyDescent="0.45">
      <c r="A10" t="s">
        <v>1796</v>
      </c>
    </row>
    <row r="11" spans="1:1" x14ac:dyDescent="0.45">
      <c r="A11" t="s">
        <v>1794</v>
      </c>
    </row>
    <row r="12" spans="1:1" x14ac:dyDescent="0.45">
      <c r="A12" t="s">
        <v>1795</v>
      </c>
    </row>
    <row r="14" spans="1:1" x14ac:dyDescent="0.45">
      <c r="A14" s="4" t="s">
        <v>1792</v>
      </c>
    </row>
    <row r="15" spans="1:1" x14ac:dyDescent="0.45">
      <c r="A15" t="s">
        <v>1793</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9D47D-B3C7-4FDE-8EDB-DD8DC298EEA7}">
  <dimension ref="A1:A50"/>
  <sheetViews>
    <sheetView zoomScale="70" zoomScaleNormal="70" workbookViewId="0">
      <selection activeCell="A52" sqref="A52"/>
    </sheetView>
  </sheetViews>
  <sheetFormatPr defaultRowHeight="14.25" x14ac:dyDescent="0.45"/>
  <sheetData>
    <row r="1" spans="1:1" x14ac:dyDescent="0.45">
      <c r="A1" s="4" t="s">
        <v>1739</v>
      </c>
    </row>
    <row r="3" spans="1:1" x14ac:dyDescent="0.45">
      <c r="A3" t="s">
        <v>1740</v>
      </c>
    </row>
    <row r="5" spans="1:1" x14ac:dyDescent="0.45">
      <c r="A5" t="s">
        <v>1741</v>
      </c>
    </row>
    <row r="6" spans="1:1" x14ac:dyDescent="0.45">
      <c r="A6" t="s">
        <v>1759</v>
      </c>
    </row>
    <row r="7" spans="1:1" x14ac:dyDescent="0.45">
      <c r="A7" t="s">
        <v>1756</v>
      </c>
    </row>
    <row r="8" spans="1:1" x14ac:dyDescent="0.45">
      <c r="A8" t="s">
        <v>1757</v>
      </c>
    </row>
    <row r="9" spans="1:1" x14ac:dyDescent="0.45">
      <c r="A9" t="s">
        <v>1758</v>
      </c>
    </row>
    <row r="10" spans="1:1" x14ac:dyDescent="0.45">
      <c r="A10" t="s">
        <v>1747</v>
      </c>
    </row>
    <row r="12" spans="1:1" x14ac:dyDescent="0.45">
      <c r="A12" t="s">
        <v>1760</v>
      </c>
    </row>
    <row r="13" spans="1:1" x14ac:dyDescent="0.45">
      <c r="A13" t="s">
        <v>1761</v>
      </c>
    </row>
    <row r="14" spans="1:1" x14ac:dyDescent="0.45">
      <c r="A14" t="s">
        <v>1770</v>
      </c>
    </row>
    <row r="15" spans="1:1" x14ac:dyDescent="0.45">
      <c r="A15" t="s">
        <v>1748</v>
      </c>
    </row>
    <row r="17" spans="1:1" x14ac:dyDescent="0.45">
      <c r="A17" t="s">
        <v>1749</v>
      </c>
    </row>
    <row r="18" spans="1:1" x14ac:dyDescent="0.45">
      <c r="A18" t="s">
        <v>1771</v>
      </c>
    </row>
    <row r="19" spans="1:1" x14ac:dyDescent="0.45">
      <c r="A19" t="s">
        <v>1762</v>
      </c>
    </row>
    <row r="20" spans="1:1" x14ac:dyDescent="0.45">
      <c r="A20" t="s">
        <v>1763</v>
      </c>
    </row>
    <row r="21" spans="1:1" x14ac:dyDescent="0.45">
      <c r="A21" t="s">
        <v>1764</v>
      </c>
    </row>
    <row r="22" spans="1:1" x14ac:dyDescent="0.45">
      <c r="A22" t="s">
        <v>1765</v>
      </c>
    </row>
    <row r="23" spans="1:1" x14ac:dyDescent="0.45">
      <c r="A23" t="s">
        <v>1766</v>
      </c>
    </row>
    <row r="24" spans="1:1" x14ac:dyDescent="0.45">
      <c r="A24" t="s">
        <v>1767</v>
      </c>
    </row>
    <row r="26" spans="1:1" x14ac:dyDescent="0.45">
      <c r="A26" t="s">
        <v>1773</v>
      </c>
    </row>
    <row r="34" spans="1:1" x14ac:dyDescent="0.45">
      <c r="A34" t="s">
        <v>1768</v>
      </c>
    </row>
    <row r="35" spans="1:1" x14ac:dyDescent="0.45">
      <c r="A35" t="s">
        <v>1772</v>
      </c>
    </row>
    <row r="36" spans="1:1" x14ac:dyDescent="0.45">
      <c r="A36" t="s">
        <v>1769</v>
      </c>
    </row>
    <row r="44" spans="1:1" x14ac:dyDescent="0.45">
      <c r="A44" t="s">
        <v>1774</v>
      </c>
    </row>
    <row r="45" spans="1:1" x14ac:dyDescent="0.45">
      <c r="A45" t="s">
        <v>1775</v>
      </c>
    </row>
    <row r="46" spans="1:1" x14ac:dyDescent="0.45">
      <c r="A46" t="s">
        <v>1776</v>
      </c>
    </row>
    <row r="48" spans="1:1" x14ac:dyDescent="0.45">
      <c r="A48" t="s">
        <v>1777</v>
      </c>
    </row>
    <row r="49" spans="1:1" x14ac:dyDescent="0.45">
      <c r="A49" t="s">
        <v>1778</v>
      </c>
    </row>
    <row r="50" spans="1:1" x14ac:dyDescent="0.45">
      <c r="A50" t="s">
        <v>1779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6F46-B4E1-4B7B-BAD6-E9E0F5E4ADD5}">
  <dimension ref="A1:A8"/>
  <sheetViews>
    <sheetView workbookViewId="0">
      <selection activeCell="A9" sqref="A9"/>
    </sheetView>
  </sheetViews>
  <sheetFormatPr defaultRowHeight="14.25" x14ac:dyDescent="0.45"/>
  <sheetData>
    <row r="1" spans="1:1" x14ac:dyDescent="0.45">
      <c r="A1" t="s">
        <v>1752</v>
      </c>
    </row>
    <row r="2" spans="1:1" x14ac:dyDescent="0.45">
      <c r="A2" t="s">
        <v>1753</v>
      </c>
    </row>
    <row r="4" spans="1:1" x14ac:dyDescent="0.45">
      <c r="A4" t="s">
        <v>1751</v>
      </c>
    </row>
    <row r="6" spans="1:1" x14ac:dyDescent="0.45">
      <c r="A6" t="s">
        <v>1754</v>
      </c>
    </row>
    <row r="8" spans="1:1" x14ac:dyDescent="0.45">
      <c r="A8" t="s">
        <v>1750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825F-EC13-40BC-BAD4-B3AA66478D89}">
  <dimension ref="A1:A4"/>
  <sheetViews>
    <sheetView workbookViewId="0">
      <selection activeCell="A6" sqref="A6"/>
    </sheetView>
  </sheetViews>
  <sheetFormatPr defaultRowHeight="14.25" x14ac:dyDescent="0.45"/>
  <sheetData>
    <row r="1" spans="1:1" x14ac:dyDescent="0.45">
      <c r="A1" s="4" t="s">
        <v>1736</v>
      </c>
    </row>
    <row r="2" spans="1:1" x14ac:dyDescent="0.45">
      <c r="A2" t="s">
        <v>1735</v>
      </c>
    </row>
    <row r="3" spans="1:1" x14ac:dyDescent="0.45">
      <c r="A3" t="s">
        <v>1737</v>
      </c>
    </row>
    <row r="4" spans="1:1" x14ac:dyDescent="0.45">
      <c r="A4" t="s">
        <v>1738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5C4D-F23A-4513-BBDC-175BDD52B5FF}">
  <dimension ref="A1:C38"/>
  <sheetViews>
    <sheetView topLeftCell="A13" workbookViewId="0">
      <selection activeCell="B38" sqref="B38"/>
    </sheetView>
  </sheetViews>
  <sheetFormatPr defaultRowHeight="14.25" x14ac:dyDescent="0.45"/>
  <cols>
    <col min="1" max="1" width="22" bestFit="1" customWidth="1"/>
    <col min="2" max="2" width="19.265625" bestFit="1" customWidth="1"/>
    <col min="3" max="3" width="23.265625" bestFit="1" customWidth="1"/>
  </cols>
  <sheetData>
    <row r="1" spans="1:3" x14ac:dyDescent="0.45">
      <c r="A1" t="s">
        <v>1815</v>
      </c>
    </row>
    <row r="2" spans="1:3" x14ac:dyDescent="0.45">
      <c r="A2" t="s">
        <v>1814</v>
      </c>
    </row>
    <row r="4" spans="1:3" x14ac:dyDescent="0.45">
      <c r="A4" s="4" t="s">
        <v>1725</v>
      </c>
    </row>
    <row r="6" spans="1:3" x14ac:dyDescent="0.45">
      <c r="A6" s="2" t="s">
        <v>36</v>
      </c>
      <c r="B6" t="s">
        <v>46</v>
      </c>
    </row>
    <row r="7" spans="1:3" x14ac:dyDescent="0.45">
      <c r="A7" s="2" t="s">
        <v>4</v>
      </c>
      <c r="B7" t="s">
        <v>1811</v>
      </c>
    </row>
    <row r="9" spans="1:3" x14ac:dyDescent="0.45">
      <c r="A9" s="2" t="s">
        <v>1717</v>
      </c>
      <c r="B9" t="s">
        <v>1719</v>
      </c>
    </row>
    <row r="10" spans="1:3" x14ac:dyDescent="0.45">
      <c r="A10" s="3" t="s">
        <v>46</v>
      </c>
      <c r="B10">
        <v>76</v>
      </c>
      <c r="C10" t="s">
        <v>1817</v>
      </c>
    </row>
    <row r="11" spans="1:3" x14ac:dyDescent="0.45">
      <c r="A11" s="3" t="s">
        <v>53</v>
      </c>
      <c r="B11" s="7">
        <v>392</v>
      </c>
    </row>
    <row r="12" spans="1:3" x14ac:dyDescent="0.45">
      <c r="A12" s="3" t="s">
        <v>203</v>
      </c>
      <c r="B12">
        <v>2</v>
      </c>
      <c r="C12" t="s">
        <v>1809</v>
      </c>
    </row>
    <row r="13" spans="1:3" x14ac:dyDescent="0.45">
      <c r="A13" s="3" t="s">
        <v>526</v>
      </c>
      <c r="B13" s="7">
        <v>3</v>
      </c>
    </row>
    <row r="14" spans="1:3" x14ac:dyDescent="0.45">
      <c r="A14" s="3" t="s">
        <v>1667</v>
      </c>
      <c r="B14" s="7">
        <v>1</v>
      </c>
      <c r="C14" t="s">
        <v>1818</v>
      </c>
    </row>
    <row r="15" spans="1:3" x14ac:dyDescent="0.45">
      <c r="A15" s="3" t="s">
        <v>1718</v>
      </c>
      <c r="B15">
        <v>474</v>
      </c>
    </row>
    <row r="16" spans="1:3" x14ac:dyDescent="0.45">
      <c r="A16" s="3"/>
    </row>
    <row r="17" spans="1:3" x14ac:dyDescent="0.45">
      <c r="A17" s="3"/>
    </row>
    <row r="18" spans="1:3" x14ac:dyDescent="0.45">
      <c r="A18" s="3"/>
    </row>
    <row r="19" spans="1:3" x14ac:dyDescent="0.45">
      <c r="A19" s="3"/>
    </row>
    <row r="20" spans="1:3" x14ac:dyDescent="0.45">
      <c r="A20" s="5" t="s">
        <v>1722</v>
      </c>
    </row>
    <row r="21" spans="1:3" x14ac:dyDescent="0.45">
      <c r="A21" s="2" t="s">
        <v>36</v>
      </c>
      <c r="B21" t="s">
        <v>46</v>
      </c>
    </row>
    <row r="22" spans="1:3" x14ac:dyDescent="0.45">
      <c r="A22" s="2" t="s">
        <v>4</v>
      </c>
      <c r="B22" t="s">
        <v>1721</v>
      </c>
    </row>
    <row r="24" spans="1:3" x14ac:dyDescent="0.45">
      <c r="A24" t="s">
        <v>1719</v>
      </c>
    </row>
    <row r="25" spans="1:3" x14ac:dyDescent="0.45">
      <c r="A25">
        <v>359</v>
      </c>
      <c r="C25" t="s">
        <v>1812</v>
      </c>
    </row>
    <row r="28" spans="1:3" x14ac:dyDescent="0.45">
      <c r="A28" s="5" t="s">
        <v>1723</v>
      </c>
    </row>
    <row r="29" spans="1:3" x14ac:dyDescent="0.45">
      <c r="A29" s="2" t="s">
        <v>36</v>
      </c>
      <c r="B29" t="s">
        <v>46</v>
      </c>
    </row>
    <row r="30" spans="1:3" x14ac:dyDescent="0.45">
      <c r="A30" s="2" t="s">
        <v>4</v>
      </c>
      <c r="B30" t="s">
        <v>1721</v>
      </c>
    </row>
    <row r="32" spans="1:3" x14ac:dyDescent="0.45">
      <c r="A32" s="2" t="s">
        <v>1717</v>
      </c>
      <c r="B32" t="s">
        <v>1719</v>
      </c>
    </row>
    <row r="33" spans="1:3" x14ac:dyDescent="0.45">
      <c r="A33" s="3" t="s">
        <v>46</v>
      </c>
      <c r="B33">
        <v>16</v>
      </c>
      <c r="C33" t="s">
        <v>1819</v>
      </c>
    </row>
    <row r="34" spans="1:3" x14ac:dyDescent="0.45">
      <c r="A34" s="3" t="s">
        <v>53</v>
      </c>
      <c r="B34">
        <v>337</v>
      </c>
      <c r="C34" t="s">
        <v>1820</v>
      </c>
    </row>
    <row r="35" spans="1:3" x14ac:dyDescent="0.45">
      <c r="A35" s="3" t="s">
        <v>203</v>
      </c>
      <c r="B35">
        <v>2</v>
      </c>
      <c r="C35" t="s">
        <v>1810</v>
      </c>
    </row>
    <row r="36" spans="1:3" x14ac:dyDescent="0.45">
      <c r="A36" s="3" t="s">
        <v>526</v>
      </c>
      <c r="B36">
        <v>3</v>
      </c>
      <c r="C36" t="s">
        <v>1813</v>
      </c>
    </row>
    <row r="37" spans="1:3" x14ac:dyDescent="0.45">
      <c r="A37" s="3" t="s">
        <v>1667</v>
      </c>
      <c r="B37">
        <v>1</v>
      </c>
    </row>
    <row r="38" spans="1:3" x14ac:dyDescent="0.45">
      <c r="A38" s="3" t="s">
        <v>1718</v>
      </c>
      <c r="B38">
        <v>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CF66-006B-4AA1-8869-9E27C6BC9733}">
  <dimension ref="A3:E89"/>
  <sheetViews>
    <sheetView workbookViewId="0">
      <selection activeCell="D84" sqref="D84"/>
    </sheetView>
  </sheetViews>
  <sheetFormatPr defaultRowHeight="14.25" x14ac:dyDescent="0.45"/>
  <cols>
    <col min="1" max="1" width="39.73046875" customWidth="1"/>
    <col min="2" max="2" width="18.3984375" bestFit="1" customWidth="1"/>
    <col min="4" max="4" width="10.86328125" bestFit="1" customWidth="1"/>
    <col min="5" max="5" width="18.3984375" bestFit="1" customWidth="1"/>
  </cols>
  <sheetData>
    <row r="3" spans="1:2" x14ac:dyDescent="0.45">
      <c r="A3" s="2" t="s">
        <v>1717</v>
      </c>
      <c r="B3" t="s">
        <v>1816</v>
      </c>
    </row>
    <row r="4" spans="1:2" x14ac:dyDescent="0.45">
      <c r="A4" s="3" t="s">
        <v>209</v>
      </c>
      <c r="B4">
        <v>16</v>
      </c>
    </row>
    <row r="5" spans="1:2" x14ac:dyDescent="0.45">
      <c r="A5" s="3" t="s">
        <v>1497</v>
      </c>
      <c r="B5">
        <v>1</v>
      </c>
    </row>
    <row r="6" spans="1:2" x14ac:dyDescent="0.45">
      <c r="A6" s="3" t="s">
        <v>185</v>
      </c>
      <c r="B6">
        <v>43</v>
      </c>
    </row>
    <row r="7" spans="1:2" x14ac:dyDescent="0.45">
      <c r="A7" s="3" t="s">
        <v>712</v>
      </c>
      <c r="B7">
        <v>1</v>
      </c>
    </row>
    <row r="8" spans="1:2" x14ac:dyDescent="0.45">
      <c r="A8" s="3" t="s">
        <v>1513</v>
      </c>
      <c r="B8">
        <v>3</v>
      </c>
    </row>
    <row r="9" spans="1:2" x14ac:dyDescent="0.45">
      <c r="A9" s="3" t="s">
        <v>483</v>
      </c>
      <c r="B9">
        <v>4</v>
      </c>
    </row>
    <row r="10" spans="1:2" x14ac:dyDescent="0.45">
      <c r="A10" s="3" t="s">
        <v>435</v>
      </c>
      <c r="B10">
        <v>8</v>
      </c>
    </row>
    <row r="11" spans="1:2" x14ac:dyDescent="0.45">
      <c r="A11" s="3" t="s">
        <v>194</v>
      </c>
      <c r="B11">
        <v>6</v>
      </c>
    </row>
    <row r="12" spans="1:2" x14ac:dyDescent="0.45">
      <c r="A12" s="3" t="s">
        <v>645</v>
      </c>
      <c r="B12">
        <v>9</v>
      </c>
    </row>
    <row r="13" spans="1:2" x14ac:dyDescent="0.45">
      <c r="A13" s="3" t="s">
        <v>1041</v>
      </c>
      <c r="B13">
        <v>3</v>
      </c>
    </row>
    <row r="14" spans="1:2" x14ac:dyDescent="0.45">
      <c r="A14" s="3" t="s">
        <v>1084</v>
      </c>
      <c r="B14">
        <v>4</v>
      </c>
    </row>
    <row r="15" spans="1:2" x14ac:dyDescent="0.45">
      <c r="A15" s="3" t="s">
        <v>1423</v>
      </c>
      <c r="B15">
        <v>1</v>
      </c>
    </row>
    <row r="16" spans="1:2" x14ac:dyDescent="0.45">
      <c r="A16" s="3" t="s">
        <v>1362</v>
      </c>
      <c r="B16">
        <v>1</v>
      </c>
    </row>
    <row r="17" spans="1:2" x14ac:dyDescent="0.45">
      <c r="A17" s="3" t="s">
        <v>221</v>
      </c>
      <c r="B17">
        <v>4</v>
      </c>
    </row>
    <row r="18" spans="1:2" x14ac:dyDescent="0.45">
      <c r="A18" s="3" t="s">
        <v>880</v>
      </c>
      <c r="B18">
        <v>1</v>
      </c>
    </row>
    <row r="19" spans="1:2" x14ac:dyDescent="0.45">
      <c r="A19" s="3" t="s">
        <v>884</v>
      </c>
      <c r="B19">
        <v>3</v>
      </c>
    </row>
    <row r="20" spans="1:2" x14ac:dyDescent="0.45">
      <c r="A20" s="3" t="s">
        <v>136</v>
      </c>
      <c r="B20">
        <v>2</v>
      </c>
    </row>
    <row r="21" spans="1:2" x14ac:dyDescent="0.45">
      <c r="A21" s="3" t="s">
        <v>1299</v>
      </c>
      <c r="B21">
        <v>3</v>
      </c>
    </row>
    <row r="22" spans="1:2" x14ac:dyDescent="0.45">
      <c r="A22" s="3" t="s">
        <v>217</v>
      </c>
      <c r="B22">
        <v>3</v>
      </c>
    </row>
    <row r="23" spans="1:2" x14ac:dyDescent="0.45">
      <c r="A23" s="3" t="s">
        <v>1406</v>
      </c>
      <c r="B23">
        <v>1</v>
      </c>
    </row>
    <row r="24" spans="1:2" x14ac:dyDescent="0.45">
      <c r="A24" s="3" t="s">
        <v>1064</v>
      </c>
      <c r="B24">
        <v>1</v>
      </c>
    </row>
    <row r="25" spans="1:2" x14ac:dyDescent="0.45">
      <c r="A25" s="3" t="s">
        <v>260</v>
      </c>
      <c r="B25">
        <v>15</v>
      </c>
    </row>
    <row r="26" spans="1:2" x14ac:dyDescent="0.45">
      <c r="A26" s="3" t="s">
        <v>1173</v>
      </c>
      <c r="B26">
        <v>7</v>
      </c>
    </row>
    <row r="27" spans="1:2" x14ac:dyDescent="0.45">
      <c r="A27" s="3" t="s">
        <v>1503</v>
      </c>
      <c r="B27">
        <v>1</v>
      </c>
    </row>
    <row r="28" spans="1:2" x14ac:dyDescent="0.45">
      <c r="A28" s="3" t="s">
        <v>200</v>
      </c>
      <c r="B28">
        <v>6</v>
      </c>
    </row>
    <row r="29" spans="1:2" x14ac:dyDescent="0.45">
      <c r="A29" s="3" t="s">
        <v>892</v>
      </c>
      <c r="B29">
        <v>31</v>
      </c>
    </row>
    <row r="30" spans="1:2" x14ac:dyDescent="0.45">
      <c r="A30" s="3" t="s">
        <v>1050</v>
      </c>
      <c r="B30">
        <v>1</v>
      </c>
    </row>
    <row r="31" spans="1:2" x14ac:dyDescent="0.45">
      <c r="A31" s="3" t="s">
        <v>1353</v>
      </c>
      <c r="B31">
        <v>1</v>
      </c>
    </row>
    <row r="32" spans="1:2" x14ac:dyDescent="0.45">
      <c r="A32" s="3" t="s">
        <v>1348</v>
      </c>
      <c r="B32">
        <v>1</v>
      </c>
    </row>
    <row r="33" spans="1:2" x14ac:dyDescent="0.45">
      <c r="A33" s="3" t="s">
        <v>104</v>
      </c>
      <c r="B33">
        <v>3</v>
      </c>
    </row>
    <row r="34" spans="1:2" x14ac:dyDescent="0.45">
      <c r="A34" s="3" t="s">
        <v>1311</v>
      </c>
      <c r="B34">
        <v>2</v>
      </c>
    </row>
    <row r="35" spans="1:2" x14ac:dyDescent="0.45">
      <c r="A35" s="3" t="s">
        <v>1437</v>
      </c>
      <c r="B35">
        <v>1</v>
      </c>
    </row>
    <row r="36" spans="1:2" x14ac:dyDescent="0.45">
      <c r="A36" s="3" t="s">
        <v>1334</v>
      </c>
      <c r="B36">
        <v>2</v>
      </c>
    </row>
    <row r="37" spans="1:2" x14ac:dyDescent="0.45">
      <c r="A37" s="3" t="s">
        <v>837</v>
      </c>
      <c r="B37">
        <v>26</v>
      </c>
    </row>
    <row r="38" spans="1:2" x14ac:dyDescent="0.45">
      <c r="A38" s="3" t="s">
        <v>1148</v>
      </c>
      <c r="B38">
        <v>25</v>
      </c>
    </row>
    <row r="39" spans="1:2" x14ac:dyDescent="0.45">
      <c r="A39" s="3" t="s">
        <v>239</v>
      </c>
      <c r="B39">
        <v>4</v>
      </c>
    </row>
    <row r="40" spans="1:2" x14ac:dyDescent="0.45">
      <c r="A40" s="3" t="s">
        <v>672</v>
      </c>
      <c r="B40">
        <v>8</v>
      </c>
    </row>
    <row r="41" spans="1:2" x14ac:dyDescent="0.45">
      <c r="A41" s="3" t="s">
        <v>1392</v>
      </c>
      <c r="B41">
        <v>4</v>
      </c>
    </row>
    <row r="42" spans="1:2" x14ac:dyDescent="0.45">
      <c r="A42" s="3" t="s">
        <v>1369</v>
      </c>
      <c r="B42">
        <v>1</v>
      </c>
    </row>
    <row r="43" spans="1:2" x14ac:dyDescent="0.45">
      <c r="A43" s="3" t="s">
        <v>1170</v>
      </c>
      <c r="B43">
        <v>1</v>
      </c>
    </row>
    <row r="44" spans="1:2" x14ac:dyDescent="0.45">
      <c r="A44" s="3" t="s">
        <v>1434</v>
      </c>
      <c r="B44">
        <v>1</v>
      </c>
    </row>
    <row r="45" spans="1:2" x14ac:dyDescent="0.45">
      <c r="A45" s="3" t="s">
        <v>1343</v>
      </c>
      <c r="B45">
        <v>1</v>
      </c>
    </row>
    <row r="46" spans="1:2" x14ac:dyDescent="0.45">
      <c r="A46" s="3" t="s">
        <v>158</v>
      </c>
      <c r="B46">
        <v>4</v>
      </c>
    </row>
    <row r="47" spans="1:2" x14ac:dyDescent="0.45">
      <c r="A47" s="3" t="s">
        <v>1028</v>
      </c>
      <c r="B47">
        <v>6</v>
      </c>
    </row>
    <row r="48" spans="1:2" x14ac:dyDescent="0.45">
      <c r="A48" s="3" t="s">
        <v>148</v>
      </c>
      <c r="B48">
        <v>1</v>
      </c>
    </row>
    <row r="49" spans="1:2" x14ac:dyDescent="0.45">
      <c r="A49" s="3" t="s">
        <v>915</v>
      </c>
      <c r="B49">
        <v>3</v>
      </c>
    </row>
    <row r="50" spans="1:2" x14ac:dyDescent="0.45">
      <c r="A50" s="3" t="s">
        <v>1055</v>
      </c>
      <c r="B50">
        <v>1</v>
      </c>
    </row>
    <row r="51" spans="1:2" x14ac:dyDescent="0.45">
      <c r="A51" s="3" t="s">
        <v>1275</v>
      </c>
      <c r="B51">
        <v>2</v>
      </c>
    </row>
    <row r="52" spans="1:2" x14ac:dyDescent="0.45">
      <c r="A52" s="3" t="s">
        <v>625</v>
      </c>
      <c r="B52">
        <v>3</v>
      </c>
    </row>
    <row r="53" spans="1:2" x14ac:dyDescent="0.45">
      <c r="A53" s="3" t="s">
        <v>189</v>
      </c>
      <c r="B53">
        <v>15</v>
      </c>
    </row>
    <row r="54" spans="1:2" x14ac:dyDescent="0.45">
      <c r="A54" s="3" t="s">
        <v>1283</v>
      </c>
      <c r="B54">
        <v>2</v>
      </c>
    </row>
    <row r="55" spans="1:2" x14ac:dyDescent="0.45">
      <c r="A55" s="3" t="s">
        <v>824</v>
      </c>
      <c r="B55">
        <v>3</v>
      </c>
    </row>
    <row r="56" spans="1:2" x14ac:dyDescent="0.45">
      <c r="A56" s="3" t="s">
        <v>196</v>
      </c>
      <c r="B56">
        <v>73</v>
      </c>
    </row>
    <row r="57" spans="1:2" x14ac:dyDescent="0.45">
      <c r="A57" s="3" t="s">
        <v>331</v>
      </c>
      <c r="B57">
        <v>7</v>
      </c>
    </row>
    <row r="58" spans="1:2" x14ac:dyDescent="0.45">
      <c r="A58" s="3" t="s">
        <v>1330</v>
      </c>
      <c r="B58">
        <v>1</v>
      </c>
    </row>
    <row r="59" spans="1:2" x14ac:dyDescent="0.45">
      <c r="A59" s="3" t="s">
        <v>1214</v>
      </c>
      <c r="B59">
        <v>1</v>
      </c>
    </row>
    <row r="60" spans="1:2" x14ac:dyDescent="0.45">
      <c r="A60" s="3" t="s">
        <v>1292</v>
      </c>
      <c r="B60">
        <v>1</v>
      </c>
    </row>
    <row r="61" spans="1:2" x14ac:dyDescent="0.45">
      <c r="A61" s="3" t="s">
        <v>128</v>
      </c>
      <c r="B61">
        <v>2</v>
      </c>
    </row>
    <row r="62" spans="1:2" x14ac:dyDescent="0.45">
      <c r="A62" s="3" t="s">
        <v>113</v>
      </c>
      <c r="B62">
        <v>2</v>
      </c>
    </row>
    <row r="63" spans="1:2" x14ac:dyDescent="0.45">
      <c r="A63" s="3" t="s">
        <v>93</v>
      </c>
      <c r="B63">
        <v>10</v>
      </c>
    </row>
    <row r="64" spans="1:2" x14ac:dyDescent="0.45">
      <c r="A64" s="3" t="s">
        <v>117</v>
      </c>
      <c r="B64">
        <v>5</v>
      </c>
    </row>
    <row r="65" spans="1:2" x14ac:dyDescent="0.45">
      <c r="A65" s="3" t="s">
        <v>1339</v>
      </c>
      <c r="B65">
        <v>1</v>
      </c>
    </row>
    <row r="66" spans="1:2" x14ac:dyDescent="0.45">
      <c r="A66" s="3" t="s">
        <v>1060</v>
      </c>
      <c r="B66">
        <v>1</v>
      </c>
    </row>
    <row r="67" spans="1:2" x14ac:dyDescent="0.45">
      <c r="A67" s="3" t="s">
        <v>41</v>
      </c>
      <c r="B67">
        <v>6</v>
      </c>
    </row>
    <row r="68" spans="1:2" x14ac:dyDescent="0.45">
      <c r="A68" s="3" t="s">
        <v>1123</v>
      </c>
      <c r="B68">
        <v>7</v>
      </c>
    </row>
    <row r="69" spans="1:2" x14ac:dyDescent="0.45">
      <c r="A69" s="3" t="s">
        <v>1720</v>
      </c>
      <c r="B69">
        <v>1</v>
      </c>
    </row>
    <row r="70" spans="1:2" x14ac:dyDescent="0.45">
      <c r="A70" s="3" t="s">
        <v>565</v>
      </c>
      <c r="B70">
        <v>5</v>
      </c>
    </row>
    <row r="71" spans="1:2" x14ac:dyDescent="0.45">
      <c r="A71" s="3" t="s">
        <v>619</v>
      </c>
      <c r="B71">
        <v>8</v>
      </c>
    </row>
    <row r="72" spans="1:2" x14ac:dyDescent="0.45">
      <c r="A72" s="3" t="s">
        <v>384</v>
      </c>
      <c r="B72">
        <v>30</v>
      </c>
    </row>
    <row r="73" spans="1:2" x14ac:dyDescent="0.45">
      <c r="A73" s="3" t="s">
        <v>192</v>
      </c>
      <c r="B73">
        <v>7</v>
      </c>
    </row>
    <row r="74" spans="1:2" x14ac:dyDescent="0.45">
      <c r="A74" s="3" t="s">
        <v>1824</v>
      </c>
    </row>
    <row r="75" spans="1:2" x14ac:dyDescent="0.45">
      <c r="A75" s="3" t="s">
        <v>1822</v>
      </c>
      <c r="B75">
        <v>1</v>
      </c>
    </row>
    <row r="76" spans="1:2" x14ac:dyDescent="0.45">
      <c r="A76" s="3" t="s">
        <v>1821</v>
      </c>
      <c r="B76">
        <v>2</v>
      </c>
    </row>
    <row r="77" spans="1:2" x14ac:dyDescent="0.45">
      <c r="A77" s="3" t="s">
        <v>1823</v>
      </c>
      <c r="B77">
        <v>3</v>
      </c>
    </row>
    <row r="78" spans="1:2" x14ac:dyDescent="0.45">
      <c r="A78" s="3" t="s">
        <v>1718</v>
      </c>
      <c r="B78">
        <v>474</v>
      </c>
    </row>
    <row r="82" spans="1:5" x14ac:dyDescent="0.45">
      <c r="A82" s="5" t="s">
        <v>231</v>
      </c>
    </row>
    <row r="83" spans="1:5" x14ac:dyDescent="0.45">
      <c r="A83" s="2" t="s">
        <v>1717</v>
      </c>
      <c r="B83" t="s">
        <v>1816</v>
      </c>
      <c r="D83" s="2" t="s">
        <v>1717</v>
      </c>
      <c r="E83" t="s">
        <v>1816</v>
      </c>
    </row>
    <row r="84" spans="1:5" x14ac:dyDescent="0.45">
      <c r="A84" s="3" t="s">
        <v>87</v>
      </c>
      <c r="B84">
        <v>12</v>
      </c>
      <c r="D84" s="3" t="s">
        <v>87</v>
      </c>
      <c r="E84" s="11">
        <v>2.5316455696202531E-2</v>
      </c>
    </row>
    <row r="85" spans="1:5" x14ac:dyDescent="0.45">
      <c r="A85" s="3" t="s">
        <v>88</v>
      </c>
      <c r="B85">
        <v>11</v>
      </c>
      <c r="D85" s="3" t="s">
        <v>88</v>
      </c>
      <c r="E85" s="11">
        <v>2.3206751054852322E-2</v>
      </c>
    </row>
    <row r="86" spans="1:5" x14ac:dyDescent="0.45">
      <c r="A86" s="3" t="s">
        <v>68</v>
      </c>
      <c r="B86">
        <v>74</v>
      </c>
      <c r="D86" s="3" t="s">
        <v>68</v>
      </c>
      <c r="E86" s="11">
        <v>0.15611814345991562</v>
      </c>
    </row>
    <row r="87" spans="1:5" x14ac:dyDescent="0.45">
      <c r="A87" s="3" t="s">
        <v>75</v>
      </c>
      <c r="B87">
        <v>197</v>
      </c>
      <c r="D87" s="3" t="s">
        <v>75</v>
      </c>
      <c r="E87" s="11">
        <v>0.41561181434599154</v>
      </c>
    </row>
    <row r="88" spans="1:5" x14ac:dyDescent="0.45">
      <c r="A88" s="3" t="s">
        <v>45</v>
      </c>
      <c r="B88">
        <v>180</v>
      </c>
      <c r="D88" s="3" t="s">
        <v>45</v>
      </c>
      <c r="E88" s="11">
        <v>0.379746835443038</v>
      </c>
    </row>
    <row r="89" spans="1:5" x14ac:dyDescent="0.45">
      <c r="A89" s="3" t="s">
        <v>1718</v>
      </c>
      <c r="B89">
        <v>474</v>
      </c>
      <c r="D89" s="3" t="s">
        <v>1718</v>
      </c>
      <c r="E89" s="1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2F5CAE2EEFA741AF246B113AA0C2F8" ma:contentTypeVersion="23" ma:contentTypeDescription="Create a new document." ma:contentTypeScope="" ma:versionID="d72f05884818987b277f054663afaa54">
  <xsd:schema xmlns:xsd="http://www.w3.org/2001/XMLSchema" xmlns:xs="http://www.w3.org/2001/XMLSchema" xmlns:p="http://schemas.microsoft.com/office/2006/metadata/properties" xmlns:ns1="http://schemas.microsoft.com/sharepoint/v3" xmlns:ns2="739c38e8-1806-49c3-975d-77c47ff5e7b5" xmlns:ns3="f38c5746-3d34-4d31-a952-d48942e8b2de" xmlns:ns4="98bc3f14-2b9b-449f-98fe-455780babfc1" targetNamespace="http://schemas.microsoft.com/office/2006/metadata/properties" ma:root="true" ma:fieldsID="de9eddda09d6c34b64689603b2102bb5" ns1:_="" ns2:_="" ns3:_="" ns4:_="">
    <xsd:import namespace="http://schemas.microsoft.com/sharepoint/v3"/>
    <xsd:import namespace="739c38e8-1806-49c3-975d-77c47ff5e7b5"/>
    <xsd:import namespace="f38c5746-3d34-4d31-a952-d48942e8b2de"/>
    <xsd:import namespace="98bc3f14-2b9b-449f-98fe-455780babfc1"/>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4: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description="" ma:hidden="true" ma:internalName="_ip_UnifiedCompliancePolicyProperties">
      <xsd:simpleType>
        <xsd:restriction base="dms:Note"/>
      </xsd:simpleType>
    </xsd:element>
    <xsd:element name="_ip_UnifiedCompliancePolicyUIAction" ma:index="18"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9c38e8-1806-49c3-975d-77c47ff5e7b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38c5746-3d34-4d31-a952-d48942e8b2d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124cd1b-70bf-4935-ab79-7582902b99c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c3f14-2b9b-449f-98fe-455780babfc1"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f059da95-5e28-45ff-982b-dedc157c925d}" ma:internalName="TaxCatchAll" ma:showField="CatchAllData" ma:web="98bc3f14-2b9b-449f-98fe-455780babf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8bc3f14-2b9b-449f-98fe-455780babfc1" xsi:nil="true"/>
    <lcf76f155ced4ddcb4097134ff3c332f xmlns="f38c5746-3d34-4d31-a952-d48942e8b2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13F658-68FB-4EBF-B91B-21C6EA270EB1}">
  <ds:schemaRefs>
    <ds:schemaRef ds:uri="http://schemas.microsoft.com/sharepoint/v3/contenttype/forms"/>
  </ds:schemaRefs>
</ds:datastoreItem>
</file>

<file path=customXml/itemProps2.xml><?xml version="1.0" encoding="utf-8"?>
<ds:datastoreItem xmlns:ds="http://schemas.openxmlformats.org/officeDocument/2006/customXml" ds:itemID="{B82648DA-10E2-417C-AB06-59B59699A7DC}"/>
</file>

<file path=customXml/itemProps3.xml><?xml version="1.0" encoding="utf-8"?>
<ds:datastoreItem xmlns:ds="http://schemas.openxmlformats.org/officeDocument/2006/customXml" ds:itemID="{4EF3A1B0-2E5C-454E-A496-8C8ABE4132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5853_Bomen zuid</vt:lpstr>
      <vt:lpstr>Toelicht. boomgrootte sortiment</vt:lpstr>
      <vt:lpstr>Toel. toepasb. bin. projgeb</vt:lpstr>
      <vt:lpstr>Toelichting groeiplaatsvol 25 j</vt:lpstr>
      <vt:lpstr>Toelichting kluitopp</vt:lpstr>
      <vt:lpstr>Toelichting kluitvolume</vt:lpstr>
      <vt:lpstr>Draaitabellen verplantbaarheid</vt:lpstr>
      <vt:lpstr>Draaitabellen soort en conditie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 Geerts | Terra Nostra</dc:creator>
  <cp:lastModifiedBy>Arjan van Wingerden</cp:lastModifiedBy>
  <dcterms:created xsi:type="dcterms:W3CDTF">2022-08-08T07:37:58Z</dcterms:created>
  <dcterms:modified xsi:type="dcterms:W3CDTF">2024-01-10T12:46:26Z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0x010100542F5CAE2EEFA741AF246B113AA0C2F8</vt:lpwstr>
  </property>
</Properties>
</file>