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24226"/>
  <mc:AlternateContent xmlns:mc="http://schemas.openxmlformats.org/markup-compatibility/2006">
    <mc:Choice Requires="x15">
      <x15ac:absPath xmlns:x15ac="http://schemas.microsoft.com/office/spreadsheetml/2010/11/ac" url="H:\Prive\Hanneke\Subsidiebureau\Subsidiestaten\Subsidiestaat 2020+2021-augustus 2020\"/>
    </mc:Choice>
  </mc:AlternateContent>
  <xr:revisionPtr revIDLastSave="0" documentId="13_ncr:1_{9D6942AF-6052-4858-A2E3-03DB84F77A8B}" xr6:coauthVersionLast="44" xr6:coauthVersionMax="44" xr10:uidLastSave="{00000000-0000-0000-0000-000000000000}"/>
  <bookViews>
    <workbookView xWindow="-120" yWindow="-120" windowWidth="20730" windowHeight="11160" xr2:uid="{00000000-000D-0000-FFFF-FFFF00000000}"/>
  </bookViews>
  <sheets>
    <sheet name="2020" sheetId="1" r:id="rId1"/>
  </sheets>
  <definedNames>
    <definedName name="_xlnm.Print_Area" localSheetId="0">'2020'!$A:$G</definedName>
    <definedName name="_xlnm.Print_Titles" localSheetId="0">'2020'!$1:$1</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93" i="1" l="1"/>
  <c r="D92" i="1" l="1"/>
  <c r="D116" i="1"/>
  <c r="D156" i="1" l="1"/>
  <c r="D155" i="1"/>
  <c r="D154" i="1"/>
  <c r="F194" i="1" l="1"/>
  <c r="F78" i="1" l="1"/>
  <c r="E79" i="1" l="1"/>
  <c r="D79" i="1"/>
  <c r="E23" i="1" l="1"/>
  <c r="F23" i="1" s="1"/>
  <c r="D24" i="1"/>
  <c r="G157" i="1" l="1"/>
  <c r="E50" i="1" l="1"/>
  <c r="E52" i="1"/>
  <c r="D50" i="1"/>
  <c r="D52" i="1"/>
  <c r="E54" i="1" l="1"/>
  <c r="F50" i="1"/>
  <c r="D54" i="1"/>
  <c r="G31" i="1"/>
  <c r="E31" i="1"/>
  <c r="E33" i="1" s="1"/>
  <c r="D31" i="1"/>
  <c r="D33" i="1" s="1"/>
  <c r="F30" i="1"/>
  <c r="F13" i="1"/>
  <c r="G13" i="1"/>
  <c r="D14" i="1"/>
  <c r="E14" i="1"/>
  <c r="G14" i="1"/>
  <c r="F15" i="1"/>
  <c r="F14" i="1" l="1"/>
  <c r="F33" i="1"/>
  <c r="F31" i="1"/>
  <c r="F113" i="1"/>
  <c r="F38" i="1" l="1"/>
  <c r="G176" i="1"/>
  <c r="E176" i="1"/>
  <c r="D176" i="1"/>
  <c r="F175" i="1"/>
  <c r="D42" i="1" l="1"/>
  <c r="D62" i="1"/>
  <c r="E67" i="1"/>
  <c r="D67" i="1"/>
  <c r="E59" i="1"/>
  <c r="E62" i="1" s="1"/>
  <c r="E193" i="1" l="1"/>
  <c r="G198" i="1" l="1"/>
  <c r="G199" i="1"/>
  <c r="G200" i="1"/>
  <c r="F198" i="1"/>
  <c r="F199" i="1"/>
  <c r="F200" i="1"/>
  <c r="F166" i="1" l="1"/>
  <c r="G165" i="1"/>
  <c r="F165" i="1"/>
  <c r="F157" i="1"/>
  <c r="F124" i="1"/>
  <c r="F193" i="1" l="1"/>
  <c r="F90" i="1" l="1"/>
  <c r="F91" i="1"/>
  <c r="F217" i="1" l="1"/>
  <c r="F216" i="1"/>
  <c r="F215" i="1"/>
  <c r="F214" i="1"/>
  <c r="G83" i="1" l="1"/>
  <c r="E83" i="1"/>
  <c r="D83" i="1"/>
  <c r="F37" i="1" l="1"/>
  <c r="F39" i="1"/>
  <c r="F59" i="1" l="1"/>
  <c r="F60" i="1"/>
  <c r="E44" i="1" l="1"/>
  <c r="D44" i="1"/>
  <c r="E147" i="1" l="1"/>
  <c r="D147" i="1"/>
  <c r="D145" i="1"/>
  <c r="D142" i="1"/>
  <c r="D136" i="1"/>
  <c r="G129" i="1"/>
  <c r="D129" i="1"/>
  <c r="E128" i="1"/>
  <c r="E129" i="1" s="1"/>
  <c r="E127" i="1"/>
  <c r="D127" i="1"/>
  <c r="F209" i="1"/>
  <c r="F210" i="1"/>
  <c r="G210" i="1"/>
  <c r="D125" i="1"/>
  <c r="E208" i="1"/>
  <c r="D208" i="1"/>
  <c r="D205" i="1"/>
  <c r="D195" i="1"/>
  <c r="E184" i="1"/>
  <c r="D184" i="1"/>
  <c r="F128" i="1" l="1"/>
  <c r="F129" i="1" s="1"/>
  <c r="D149" i="1"/>
  <c r="F58" i="1" l="1"/>
  <c r="E163" i="1" l="1"/>
  <c r="E138" i="1" l="1"/>
  <c r="F138" i="1" l="1"/>
  <c r="E142" i="1"/>
  <c r="E196" i="1"/>
  <c r="F82" i="1" l="1"/>
  <c r="G19" i="1" l="1"/>
  <c r="F192" i="1" l="1"/>
  <c r="F41" i="1" l="1"/>
  <c r="D178" i="1" l="1"/>
  <c r="F135" i="1" l="1"/>
  <c r="G135" i="1" s="1"/>
  <c r="G136" i="1" s="1"/>
  <c r="F139" i="1"/>
  <c r="G139" i="1" s="1"/>
  <c r="F141" i="1"/>
  <c r="G141" i="1" s="1"/>
  <c r="F140" i="1"/>
  <c r="G140" i="1" s="1"/>
  <c r="F204" i="1" l="1"/>
  <c r="E143" i="1" l="1"/>
  <c r="E145" i="1" s="1"/>
  <c r="F224" i="1" l="1"/>
  <c r="F220" i="1"/>
  <c r="F219" i="1"/>
  <c r="F218" i="1"/>
  <c r="F212" i="1"/>
  <c r="F177" i="1"/>
  <c r="F168" i="1"/>
  <c r="F163" i="1"/>
  <c r="F155" i="1"/>
  <c r="F154" i="1"/>
  <c r="F153" i="1"/>
  <c r="F152" i="1"/>
  <c r="F126" i="1"/>
  <c r="F127" i="1" s="1"/>
  <c r="F123" i="1"/>
  <c r="F202" i="1"/>
  <c r="F201" i="1"/>
  <c r="F197" i="1"/>
  <c r="F196" i="1"/>
  <c r="F146" i="1"/>
  <c r="F147" i="1" s="1"/>
  <c r="F143" i="1"/>
  <c r="F137" i="1"/>
  <c r="F142" i="1" s="1"/>
  <c r="F191" i="1"/>
  <c r="F144" i="1"/>
  <c r="F190" i="1"/>
  <c r="F207" i="1"/>
  <c r="F206" i="1"/>
  <c r="F188" i="1"/>
  <c r="F187" i="1"/>
  <c r="G187" i="1" s="1"/>
  <c r="F186" i="1"/>
  <c r="F183" i="1"/>
  <c r="F184" i="1" s="1"/>
  <c r="F116" i="1"/>
  <c r="F114" i="1"/>
  <c r="F112" i="1"/>
  <c r="F111" i="1"/>
  <c r="F110" i="1"/>
  <c r="F109" i="1"/>
  <c r="F108" i="1"/>
  <c r="F106" i="1"/>
  <c r="F105" i="1"/>
  <c r="F103" i="1"/>
  <c r="F102" i="1"/>
  <c r="F101" i="1"/>
  <c r="F100" i="1"/>
  <c r="F99" i="1"/>
  <c r="F98" i="1"/>
  <c r="F97" i="1"/>
  <c r="F95" i="1"/>
  <c r="F94" i="1"/>
  <c r="F92" i="1"/>
  <c r="F89" i="1"/>
  <c r="F88" i="1"/>
  <c r="F80" i="1"/>
  <c r="F77" i="1"/>
  <c r="F76" i="1"/>
  <c r="F75" i="1"/>
  <c r="F74" i="1"/>
  <c r="F73" i="1"/>
  <c r="F61" i="1"/>
  <c r="F62" i="1" s="1"/>
  <c r="F66" i="1"/>
  <c r="F65" i="1"/>
  <c r="F64" i="1"/>
  <c r="F63" i="1"/>
  <c r="F51" i="1"/>
  <c r="F49" i="1"/>
  <c r="F40" i="1"/>
  <c r="F43" i="1"/>
  <c r="F44" i="1" s="1"/>
  <c r="F21" i="1"/>
  <c r="F19" i="1"/>
  <c r="F18" i="1"/>
  <c r="F17" i="1"/>
  <c r="F9" i="1"/>
  <c r="F7" i="1"/>
  <c r="F6" i="1"/>
  <c r="F4" i="1"/>
  <c r="F3" i="1"/>
  <c r="F67" i="1" l="1"/>
  <c r="F145" i="1"/>
  <c r="F208" i="1"/>
  <c r="D104" i="1"/>
  <c r="G4" i="1" l="1"/>
  <c r="G61" i="1" l="1"/>
  <c r="G62" i="1" s="1"/>
  <c r="F79" i="1" l="1"/>
  <c r="F189" i="1" l="1"/>
  <c r="G219" i="1" l="1"/>
  <c r="E122" i="1" l="1"/>
  <c r="E130" i="1"/>
  <c r="E131" i="1"/>
  <c r="F131" i="1" s="1"/>
  <c r="E132" i="1"/>
  <c r="F132" i="1" s="1"/>
  <c r="F130" i="1" l="1"/>
  <c r="F122" i="1"/>
  <c r="F125" i="1" s="1"/>
  <c r="E125" i="1"/>
  <c r="G163" i="1"/>
  <c r="G123" i="1"/>
  <c r="G125" i="1" s="1"/>
  <c r="E203" i="1"/>
  <c r="F203" i="1" l="1"/>
  <c r="F205" i="1" s="1"/>
  <c r="E205" i="1"/>
  <c r="F52" i="1" l="1"/>
  <c r="E178" i="1"/>
  <c r="G178" i="1"/>
  <c r="F178" i="1"/>
  <c r="D180" i="1" l="1"/>
  <c r="G180" i="1"/>
  <c r="E222" i="1"/>
  <c r="F222" i="1" s="1"/>
  <c r="F213" i="1"/>
  <c r="E164" i="1"/>
  <c r="F164" i="1" s="1"/>
  <c r="E156" i="1"/>
  <c r="F156" i="1" s="1"/>
  <c r="E133" i="1"/>
  <c r="E134" i="1"/>
  <c r="F134" i="1" s="1"/>
  <c r="E185" i="1"/>
  <c r="F107" i="1"/>
  <c r="G107" i="1" s="1"/>
  <c r="F96" i="1"/>
  <c r="G96" i="1" s="1"/>
  <c r="F133" i="1" l="1"/>
  <c r="F136" i="1" s="1"/>
  <c r="F149" i="1" s="1"/>
  <c r="E136" i="1"/>
  <c r="E149" i="1" s="1"/>
  <c r="F185" i="1"/>
  <c r="F195" i="1" s="1"/>
  <c r="E195" i="1"/>
  <c r="E223" i="1"/>
  <c r="D223" i="1"/>
  <c r="F223" i="1" l="1"/>
  <c r="E22" i="1"/>
  <c r="F22" i="1" l="1"/>
  <c r="E24" i="1"/>
  <c r="G201" i="1"/>
  <c r="G186" i="1"/>
  <c r="G102" i="1" l="1"/>
  <c r="E26" i="1" l="1"/>
  <c r="F24" i="1" l="1"/>
  <c r="E225" i="1"/>
  <c r="G225" i="1"/>
  <c r="D225" i="1"/>
  <c r="E221" i="1"/>
  <c r="D221" i="1"/>
  <c r="E211" i="1"/>
  <c r="D211" i="1"/>
  <c r="G190" i="1"/>
  <c r="G183" i="1"/>
  <c r="G184" i="1" s="1"/>
  <c r="F225" i="1" l="1"/>
  <c r="E227" i="1"/>
  <c r="D227" i="1"/>
  <c r="F211" i="1"/>
  <c r="F221" i="1"/>
  <c r="F227" i="1" l="1"/>
  <c r="G155" i="1"/>
  <c r="G197" i="1"/>
  <c r="G205" i="1" s="1"/>
  <c r="G191" i="1"/>
  <c r="G74" i="1" l="1"/>
  <c r="G79" i="1" s="1"/>
  <c r="G189" i="1" l="1"/>
  <c r="G206" i="1"/>
  <c r="G208" i="1" s="1"/>
  <c r="G188" i="1"/>
  <c r="G195" i="1" s="1"/>
  <c r="G116" i="1"/>
  <c r="G114" i="1"/>
  <c r="G112" i="1"/>
  <c r="G111" i="1"/>
  <c r="G110" i="1"/>
  <c r="G97" i="1"/>
  <c r="G109" i="1"/>
  <c r="G108" i="1"/>
  <c r="G106" i="1"/>
  <c r="G105" i="1"/>
  <c r="G103" i="1"/>
  <c r="G101" i="1"/>
  <c r="G100" i="1"/>
  <c r="G99" i="1"/>
  <c r="G98" i="1"/>
  <c r="G64" i="1"/>
  <c r="G67" i="1" s="1"/>
  <c r="E169" i="1" l="1"/>
  <c r="E167" i="1"/>
  <c r="E158" i="1"/>
  <c r="E160" i="1" s="1"/>
  <c r="E117" i="1"/>
  <c r="E115" i="1"/>
  <c r="E104" i="1"/>
  <c r="F104" i="1" s="1"/>
  <c r="E81" i="1"/>
  <c r="E85" i="1" s="1"/>
  <c r="E42" i="1"/>
  <c r="E46" i="1" s="1"/>
  <c r="E20" i="1"/>
  <c r="E16" i="1"/>
  <c r="E8" i="1"/>
  <c r="E5" i="1"/>
  <c r="E10" i="1" l="1"/>
  <c r="E171" i="1"/>
  <c r="E119" i="1"/>
  <c r="D158" i="1"/>
  <c r="F158" i="1" s="1"/>
  <c r="D5" i="1" l="1"/>
  <c r="F5" i="1" s="1"/>
  <c r="G5" i="1"/>
  <c r="F54" i="1" l="1"/>
  <c r="G21" i="1" l="1"/>
  <c r="G24" i="1" l="1"/>
  <c r="G33" i="1" s="1"/>
  <c r="D81" i="1"/>
  <c r="G8" i="1"/>
  <c r="G10" i="1" s="1"/>
  <c r="D8" i="1"/>
  <c r="F8" i="1" l="1"/>
  <c r="D10" i="1"/>
  <c r="F10" i="1" s="1"/>
  <c r="F81" i="1"/>
  <c r="D85" i="1"/>
  <c r="G223" i="1"/>
  <c r="D115" i="1"/>
  <c r="F115" i="1" s="1"/>
  <c r="D46" i="1" l="1"/>
  <c r="F42" i="1" l="1"/>
  <c r="D160" i="1"/>
  <c r="F160" i="1" s="1"/>
  <c r="G16" i="1" l="1"/>
  <c r="D16" i="1"/>
  <c r="F16" i="1" s="1"/>
  <c r="G146" i="1" l="1"/>
  <c r="G147" i="1" s="1"/>
  <c r="G137" i="1"/>
  <c r="G142" i="1" s="1"/>
  <c r="G126" i="1" l="1"/>
  <c r="G127" i="1" s="1"/>
  <c r="G221" i="1" l="1"/>
  <c r="G51" i="1" l="1"/>
  <c r="G52" i="1" s="1"/>
  <c r="G54" i="1" s="1"/>
  <c r="G43" i="1"/>
  <c r="G44" i="1" s="1"/>
  <c r="G42" i="1" l="1"/>
  <c r="G46" i="1" s="1"/>
  <c r="G144" i="1"/>
  <c r="G145" i="1" s="1"/>
  <c r="G149" i="1" s="1"/>
  <c r="G154" i="1" l="1"/>
  <c r="G153" i="1"/>
  <c r="G80" i="1"/>
  <c r="G168" i="1"/>
  <c r="D167" i="1"/>
  <c r="F167" i="1" s="1"/>
  <c r="D169" i="1"/>
  <c r="F169" i="1" s="1"/>
  <c r="G152" i="1"/>
  <c r="G211" i="1"/>
  <c r="G117" i="1"/>
  <c r="D117" i="1"/>
  <c r="F117" i="1" s="1"/>
  <c r="F46" i="1"/>
  <c r="D20" i="1"/>
  <c r="F20" i="1" s="1"/>
  <c r="G227" i="1" l="1"/>
  <c r="F83" i="1"/>
  <c r="F85" i="1" s="1"/>
  <c r="G20" i="1"/>
  <c r="G169" i="1"/>
  <c r="G81" i="1"/>
  <c r="G85" i="1" s="1"/>
  <c r="G158" i="1"/>
  <c r="G160" i="1" s="1"/>
  <c r="D26" i="1"/>
  <c r="F26" i="1" s="1"/>
  <c r="G115" i="1"/>
  <c r="D171" i="1"/>
  <c r="F171" i="1" s="1"/>
  <c r="G167" i="1"/>
  <c r="D119" i="1"/>
  <c r="G104" i="1"/>
  <c r="G171" i="1" l="1"/>
  <c r="G26" i="1"/>
  <c r="F119" i="1"/>
  <c r="G119" i="1"/>
  <c r="E180" i="1" l="1"/>
  <c r="F180" i="1" l="1"/>
  <c r="D69" i="1" l="1"/>
  <c r="D229" i="1" l="1"/>
  <c r="E69" i="1"/>
  <c r="E229" i="1" s="1"/>
  <c r="F69" i="1" l="1"/>
  <c r="F229" i="1" s="1"/>
  <c r="G69" i="1"/>
  <c r="G229" i="1" s="1"/>
  <c r="F174" i="1"/>
  <c r="F176" i="1" s="1"/>
</calcChain>
</file>

<file path=xl/sharedStrings.xml><?xml version="1.0" encoding="utf-8"?>
<sst xmlns="http://schemas.openxmlformats.org/spreadsheetml/2006/main" count="349" uniqueCount="336">
  <si>
    <t>Schoolverzuim en -uitval terugdringen waardoor leerlingen de kans krijgen hun schoolloopbaan zo soepel mogelijk te doorlopen en daarmee het perspectief op het behalen van een startkwalificatie vergroten.</t>
  </si>
  <si>
    <t>Terugdringen van criminaliteit onder en ernstige overlast door jongeren en bieden van een duurzaam toekomstperspectief.</t>
  </si>
  <si>
    <t>Accommodaties  maatschappelijke activiteiten</t>
  </si>
  <si>
    <t>Stimuleren vrijwilligerswerk</t>
  </si>
  <si>
    <t>Totaal programma Werk en Inkomen</t>
  </si>
  <si>
    <t>Programma Duurzaamheid</t>
  </si>
  <si>
    <t>Programma Stedelijke Ontwikkeling</t>
  </si>
  <si>
    <t>Ruimtelijke plannen</t>
  </si>
  <si>
    <t>Bijdrage aan lokaal platform/ initiatieven voor onderzoek, debat, en infovoorziening over architectuur, stedenbouw en landschap</t>
  </si>
  <si>
    <t>Totaal programma Stedelijke Ontwikkeling</t>
  </si>
  <si>
    <t>Programma Werk en inkomen</t>
  </si>
  <si>
    <t>Ondernemersfonds Utrecht</t>
  </si>
  <si>
    <t>Alcohol en drugs, Voorlichting en educatie</t>
  </si>
  <si>
    <t>WMO collectieve GGZ preventie</t>
  </si>
  <si>
    <t>Prostitutie</t>
  </si>
  <si>
    <t>Basisvoorzieningen</t>
  </si>
  <si>
    <t>Instandhouden van een aantal basisvoorzieningen</t>
  </si>
  <si>
    <t>Volkstuinen</t>
  </si>
  <si>
    <t>Het bevorderen van betrokkenheid bij cultuur van een breed publiek</t>
  </si>
  <si>
    <t>Programma Onderwijs, Educatie en Bibliotheek</t>
  </si>
  <si>
    <t>Totaal alle programma's</t>
  </si>
  <si>
    <t>Bedragen zijn maal 1.000 euro</t>
  </si>
  <si>
    <t>Programma Cultuur</t>
  </si>
  <si>
    <t>Programma Bewoners en Bestuur</t>
  </si>
  <si>
    <t>Marketing, promotie en informatievoorziening</t>
  </si>
  <si>
    <t>Programma Veiligheid</t>
  </si>
  <si>
    <t>Totaal programma Veiligheid</t>
  </si>
  <si>
    <t>Voorlichting en zichtbaar maken diversiteit</t>
  </si>
  <si>
    <t>Geven van voorlichting over en zichtbaar maken van diversiteit.</t>
  </si>
  <si>
    <t xml:space="preserve">Subsidie aan Stichting Ondernemersfonds Utrecht voor stimulering economische structuur van Utrecht en economische vitaliteit van de stad.  </t>
  </si>
  <si>
    <t>Totaal prestatiedoelstelling 2.2.1. Huisvesting bijzondere doelgroepen</t>
  </si>
  <si>
    <t>Totaal prestatiedoelstelling 3.2.1 Armoedebestrijding</t>
  </si>
  <si>
    <t>Totaal prestatiedoelstelling 2.1.1 Re-integratie</t>
  </si>
  <si>
    <t>Het faciliteren van artistiek interessante activiteiten van Utrechtse makers en culturele instellingen</t>
  </si>
  <si>
    <t>Totaal prestatiedoelstelling 2.1.1 Samenwerken en beïnvloeden</t>
  </si>
  <si>
    <t>Totaal prestatiedoelstelling 3.1.1 Bewoners betrekken</t>
  </si>
  <si>
    <t>Totaal prestatiedoelstelling 1.1.2 Productie en programmering</t>
  </si>
  <si>
    <t>Totaal prestatiedoelstelling 1.2.1 Participatie</t>
  </si>
  <si>
    <t>Waarvan "vaste" verlening met jaarsubsidies</t>
  </si>
  <si>
    <t>De Bibliotheek Utrecht laagdrempelig bereikbaar, toegankelijk en aantrekkelijk houden.</t>
  </si>
  <si>
    <t>Totaal prestatiedoelstelling 3.1.1 Innoveren klantgerichte dienstverlening en activiteiten gericht op individuen en met scholen</t>
  </si>
  <si>
    <t>Kinder- en jongerenwerk</t>
  </si>
  <si>
    <t>Productie en programmering</t>
  </si>
  <si>
    <t>Aan dit overzicht kunnen geen aanspraken worden ontleend.</t>
  </si>
  <si>
    <t>Toevoegen Woonruimte</t>
  </si>
  <si>
    <t>Fonds Toevoegen Woonruimte voor uitbreiding woonvoorraad bestaande bouw</t>
  </si>
  <si>
    <t xml:space="preserve">Tegemoetkoming kleinschalige ondernemers en eigenaren onroerend  goed  wegens negatieve gevolgen ontstaan door stedelijke vernieuwing </t>
  </si>
  <si>
    <t>Stimuleren bedrijven (BSBB)</t>
  </si>
  <si>
    <t>Volksfeesten</t>
  </si>
  <si>
    <t>Organiseren en uitvoeren van volksfeesten</t>
  </si>
  <si>
    <t>Doelgroepen</t>
  </si>
  <si>
    <t>Ambulant jongerenwerk</t>
  </si>
  <si>
    <t>De verdeling van de subsidies is op basis van de criteria in de Algemene Subsidieverordening 2014 en in de beleidsregel van de specifieke subsidieregeling.</t>
  </si>
  <si>
    <t>Ondersteuning aanpak jeugd en veiligheid</t>
  </si>
  <si>
    <t>Bijdrage in de kosten van organisaties die betrokken zijn bij de preventieve activiteiten in het kader van jeugd en veiligheid</t>
  </si>
  <si>
    <t>Hulpverlening bij ongevallen en rampen</t>
  </si>
  <si>
    <t>Bijdrage in de kosten van organisaties die betrokken zijn bij de hulpverlening bij ongevallen en rampen</t>
  </si>
  <si>
    <t>Meldingen van stigmatisering en discriminatie worden adequaat opgevolgd</t>
  </si>
  <si>
    <t>Activiteiten op het gebied van preventie en voorlichting, met de nadruk op discriminatie op de arbeidsmarkt en in de horeca, uitgevoerd door Artikel 1 Midden-Nederland.</t>
  </si>
  <si>
    <t xml:space="preserve">Faciliteren van accommodaties voor maatschappelijke activiteiten.  Uitgangspunten zijn een efficiënt gebruik en optimale toegankelijkheid. </t>
  </si>
  <si>
    <t>Internationale Schakel Klassen (ISK): taal onderwijs voor nieuwkomers (VO) van 12 t/m 18 jaar.</t>
  </si>
  <si>
    <t>OPDC De Utrechtse School</t>
  </si>
  <si>
    <t>Brede School VO –
talentontwikkeling en sport op
school</t>
  </si>
  <si>
    <t>Combinatiefuncties uitvoerend VO</t>
  </si>
  <si>
    <t>Subsidiedoelstelling</t>
  </si>
  <si>
    <t>Omschrijving subsidiedoelstelling</t>
  </si>
  <si>
    <t>Uitvoering sociale werkvoorziening en begeleid werken</t>
  </si>
  <si>
    <t>Totaal prestatiedoelstelling 2.1.2 Sociale Werkvoorziening</t>
  </si>
  <si>
    <t>Programma Volksgezondheid</t>
  </si>
  <si>
    <t>Totaal Programma Volksgezondheid</t>
  </si>
  <si>
    <t>Leerlingen en personeel voelen zich veilig in en rondom de school</t>
  </si>
  <si>
    <t>Activeren van jeugdigen en bieden van mogelijkheden tot optimale ontwikkeling</t>
  </si>
  <si>
    <t>Faciliteren, ondersteunen en organiseren van informele zorg inclusief mantelzorgondersteuning</t>
  </si>
  <si>
    <t>Sociale prestaties en Dagondersteuning</t>
  </si>
  <si>
    <t>Het versterken van de zelfredzaamheid van kwetsbare Utrechters en het vergroten van hun zingeving. Deze voorzieningen dragen bij aan de bestrijding van sociaal isolement, verbetering van de (geestelijke) gezondheid en de toename van maatschappelijke participatie.</t>
  </si>
  <si>
    <t>Belangenbehartiging en Informatievoorziening</t>
  </si>
  <si>
    <t>Laaggeletterdheid</t>
  </si>
  <si>
    <t>Verbeteren van taalniveau en andere basisvaardigheden</t>
  </si>
  <si>
    <t>Integraal inzetten van jeugdzorgaanbod zonder indicatiestelling.</t>
  </si>
  <si>
    <t>Jongerenwerk en veiligheid</t>
  </si>
  <si>
    <t>Het verzorgen van voorlichting aan jongeren, hun peers, ouders en intermediairs. Bijvoorbeeld in de vorm van voorlichting op scholen, adviesgesprekken, interventies, drugstestservice, online informatieverstrekking, netwerkvorming en faciliteren van samenwerking.</t>
  </si>
  <si>
    <t>Subsidie  t.b.v. een substantiële bijdrage aan de psychosociale gezondheid van burgers en ondersteuning van mantelzorgers in de gemeente Utrecht</t>
  </si>
  <si>
    <t>Het bieden van laagdrempelige opvang en het vergroten v/h bereik onder de prostituees door outreachend werken en het ondersteunen en begeleiden van vrouwen bij het uitstappen uit de prostitutie.</t>
  </si>
  <si>
    <t>Cultuurparticipatie</t>
  </si>
  <si>
    <t>Overgang PO naar VO</t>
  </si>
  <si>
    <t>Combinatiefuncties onderwijs, activiteiten brede talentontwikkeling en programma Brede Scholen</t>
  </si>
  <si>
    <t>Leerlingen ondersteunen bij achterstanden in hun ontwikkeling op school (Buurtteams)</t>
  </si>
  <si>
    <t xml:space="preserve">Utrecht groen en duurzaam </t>
  </si>
  <si>
    <t>Bijdrage aan Stg Utrecht Natuurlijk ter ondersteuning van aantrekkelijke , laagdrempelige locaties , talrijke initiatieven door co-creatie en samenwerking op gebied van natuur , milieu en groen in de stad Utrecht.</t>
  </si>
  <si>
    <t>Faciliteren en organiseren van belangenbehartiging en informatie en advies</t>
  </si>
  <si>
    <t>Dierenweides</t>
  </si>
  <si>
    <t>Bijdrage aan exploitatie dierenweides</t>
  </si>
  <si>
    <t>Cultuureducatie (onderwijs)</t>
  </si>
  <si>
    <t xml:space="preserve">Kinderen in het basis- en voortgezet onderwijs in contact brengen met een breed aanbod van kunst en cultuur in en rondom de school. De scholen stimuleren om planmatig hun onderwijs cultuureducatie vorm te geven. </t>
  </si>
  <si>
    <t>Activering jongeren</t>
  </si>
  <si>
    <t xml:space="preserve">Stimuleren eigen kracht en activering van kwetsbare jongeren </t>
  </si>
  <si>
    <t>Integraal inzetten van jeugdzorgaanbod zonder indicatiestelling</t>
  </si>
  <si>
    <t xml:space="preserve">Ondersteunen van bewoners en vrijwilligersorganisaties in het ontwikkelen van activiteiten of uitvoeren van ideeën om de sociale cohesie, leefbaarheid, zelfredzaamheid en participatie van kwetsbare burgers te vergroten. </t>
  </si>
  <si>
    <t>Totaal prestatiedoelstelling 2.1.2 Investeren in stedelijke herontwikkeling mede door ondersteuning van (nieuwe) partijen</t>
  </si>
  <si>
    <t>Totaal prestatiedoelstelling 2.2.1 Uitvoeren van activiteiten gericht op het voorkomen en/of bestrijden van calamiteiten, crises en rampen</t>
  </si>
  <si>
    <t>Utrecht heeft voldoende werkgelegenheid</t>
  </si>
  <si>
    <t>Het ondersteunen van mensen richting werk en het verbeteren van de aansluiting tussen onderwijs en arbeidsmarkt</t>
  </si>
  <si>
    <t>Totaal prestatiedoelstelling 1.1.1 Utrecht, een stad waar inwoners gezond en veerkrachtig zijn</t>
  </si>
  <si>
    <t>Initiatievenfonds</t>
  </si>
  <si>
    <t>Maatschappelijk Vastgoed</t>
  </si>
  <si>
    <t>Mogelijk maken duurzame investeringen in panden van maatschappelijke instellingen</t>
  </si>
  <si>
    <t xml:space="preserve">Het geven van een impuls aan de kwaliteit van het onderwijs en het stimuleren van onderwijsinnovatie in Utrecht. </t>
  </si>
  <si>
    <t>Jeugdhulp</t>
  </si>
  <si>
    <t>Trajectmanagement, woonbegeleiding, onderwijshulpverlening en intensieve hulp bij opgroeiproblemen voor jongeren</t>
  </si>
  <si>
    <t>Sportevenementen</t>
  </si>
  <si>
    <t>Ondersteunen en stimuleren top- en breedtesportevenementen</t>
  </si>
  <si>
    <t>Voorkomen huiselijk geweld</t>
  </si>
  <si>
    <t>Voorkomen van huiselijk geweld bij alle slachtoffers. Bij ernstige dreiging en gevaar van huiselijk wordt een veilige situatie gecreëerd in de (crisis) opvang, onderduikaders, bij familie of via de informele netwerken. In alle gevallen is sprake van (groeps) begeleiding en/of (ambulante) hulpverlening al dan niet door de vrouwenopvang zelf.</t>
  </si>
  <si>
    <t>Asielzoekers, ongedocumenteerden en vluchtelingen</t>
  </si>
  <si>
    <t>Regeliere ondersteuning van vluchtelingen, het continueren van de noodopvang voor (uitgeprocedeeerde) asielzoekers en het steunpunt Perspectief voor ex-AMA's (voormalig alleenstaande minderjarige asielzoekers).</t>
  </si>
  <si>
    <t>Totaal prestatiedoelstelling 2.1.1 Voorbereiden van leerlingen in hun schoolloopbaan en ontwikkeling van hun talenten in en om de school</t>
  </si>
  <si>
    <t>Kinder- en jongerenwerk MO</t>
  </si>
  <si>
    <t>Vredeseducatie</t>
  </si>
  <si>
    <t>Vredeseducatie en Homo-emancipatie LHTB</t>
  </si>
  <si>
    <t>Politie Keurmerk Veilig Wonen</t>
  </si>
  <si>
    <t>Subsidie op verkrijgen van Politie Keurmerk Veilig Wonen  (PKVW) bestaande woningen</t>
  </si>
  <si>
    <t>Erfgoed</t>
  </si>
  <si>
    <t>Totaal prestatiedoelstelling 4.1.1 Monumenten en cultuurhistorische waarden</t>
  </si>
  <si>
    <t xml:space="preserve">Versterken van taal </t>
  </si>
  <si>
    <t xml:space="preserve">Taalschool: taal onderwijs voor
nieuwkomers van 4 t/m 12 jaar </t>
  </si>
  <si>
    <t>Programma Openbare Ruimte en Groen</t>
  </si>
  <si>
    <t>Totaal prestatiedoelstelling 2.2.1 Ontwikkelen van een aantrekkelijke groene leefomgeving</t>
  </si>
  <si>
    <t>Totaal programma Openbare Ruimte en Groen</t>
  </si>
  <si>
    <t>Ondersteunen van verenigingen, topsporters, topsporttalentenen vestiging talentcentra</t>
  </si>
  <si>
    <t>Heroineverstrekking en spuitomruil Opsporing, Vroegsignalering en Toeleiding OGGZ</t>
  </si>
  <si>
    <t>Het opsporen en toeleiden naar zorg van zeer sociaal kwetsbaren/OGGZ, het bieden van een heroïnebehandeling, het verspreiden en ophalen van spuiten en spuithulpmiddelen, en het afhandelen van spuitmeldingen</t>
  </si>
  <si>
    <t>Regionale meld- en coördinatie voortijdig schoolverlaten  </t>
  </si>
  <si>
    <t>Conciërges PO</t>
  </si>
  <si>
    <t xml:space="preserve">Het realiseren van de beoogde effecten conform de Beleidsregel Onderwijs Utrecht, Goed onderwijs voor elk kind, binnen het thema Talentontwikkeling 0-12. Dit door middel van de inzet van een combinatiefunctionaris die zorgt voor samenhang in binnen- en buitenschools aanbod op brede talentontwikkeling, ouderbetrokkenheid en pedagogische aanpak.  </t>
  </si>
  <si>
    <t>Verkeersexamen in de wijken</t>
  </si>
  <si>
    <t>Resultaat Verkeersveiligheid PO  groep 7/8 afsluiten met theoretisch en praktisch  examen</t>
  </si>
  <si>
    <t>Burgerschap PO</t>
  </si>
  <si>
    <t>Het realiseren van de beoogde effecten conform de Beleidsregel Onderwijs Utrecht, Goed onderwijs voor elk kind, binnen het thema Schoolloopbaan 12-23.</t>
  </si>
  <si>
    <t xml:space="preserve">Onderwijsimpuls voor kwaliteit en excellentie </t>
  </si>
  <si>
    <t>Versnelling Overvecht Aanpak Sociale Problematiek</t>
  </si>
  <si>
    <t>Loonkostensubsidie aan werkgevers die mensen uit de doelgroep WWB in dienst nemen.</t>
  </si>
  <si>
    <t>Convenantbijdrage aan Economic Board Utrecht</t>
  </si>
  <si>
    <t xml:space="preserve">Het financieel ondersteunen van initiatieven van de aanschaf en plaatsing van een zonneboiler voor huurders en eigenaren van woningen in Utrecht. </t>
  </si>
  <si>
    <t>Totaal programma Cultuur</t>
  </si>
  <si>
    <t>De kolom Waarvan "vaste" verlening met jaarsubsidies is informatief, dit zijn de subsidiebedragen die in het voorgaande subsidiejaar als jaarsubsidies zijn verleend</t>
  </si>
  <si>
    <t>Economic Board Utrecht (*1)</t>
  </si>
  <si>
    <t>(*1) Voor deze subsidiedoelling kunnen geen aanvragen worden ingediend. De subsidie is op basis van een convenant uitsluitend bestemd voor Stichting EBU.</t>
  </si>
  <si>
    <t>Utrecht4GlobalGoals</t>
  </si>
  <si>
    <t>BIZ Woonboulevard</t>
  </si>
  <si>
    <t>BIZ subsidie (Bedrijf Investering Zone)</t>
  </si>
  <si>
    <t>Exploitatie Domunder</t>
  </si>
  <si>
    <t>Ondersteuning exploitatie Domunder</t>
  </si>
  <si>
    <t>Ondersteuning toeristische activiteiten en evenementen, aantrekken kenniscongressen</t>
  </si>
  <si>
    <t>VSV</t>
  </si>
  <si>
    <t xml:space="preserve">RMC  </t>
  </si>
  <si>
    <t>Aansluiten bij initiatieven uit de samenleving en kennisontwikkeling, netwerk en experimenten (gebiedsontwikkeling nieuwe stijl)</t>
  </si>
  <si>
    <t>Loonkostensubsidie  (*2)</t>
  </si>
  <si>
    <t>Wet Sociale werkvoorziening (*3)</t>
  </si>
  <si>
    <t>(*3) Voor deze subsidiedoelling kunnen geen aanvragen worden ingediend. De subsidie is op basis van een aanwijzingsbesluit uitsluitend bestemd voor UW bedrijven.</t>
  </si>
  <si>
    <t>Zorgplatform</t>
  </si>
  <si>
    <t>Coördinatie van het onderdeel 0-4 jaar binnen zorgplatform en bieden van ambulante begeleiding gericht op een vloeiende overgang van kinderen van voorschoolse voorziening naar het primair (speciaal) onderwijs</t>
  </si>
  <si>
    <t>Amateurkunsteducatie, vrije cursusaanbod in de stad</t>
  </si>
  <si>
    <t xml:space="preserve">RSU ruimte voor initiatief                                                                                                                  </t>
  </si>
  <si>
    <t>Opvoedondersteuning</t>
  </si>
  <si>
    <t>Hulp bij opgroeiproblemen voor jongeren</t>
  </si>
  <si>
    <t xml:space="preserve">Bibliotheek Utrecht </t>
  </si>
  <si>
    <t xml:space="preserve">Gecombineerde inloopvoorziening voor daklozen </t>
  </si>
  <si>
    <t xml:space="preserve">Het bieden van een duidelijke ingang, snel bieden van tijdelijke opvang en integrale hulpverlening, bijdrage aan herstel van daklozen, vergroten van de door- en uitstroom uit de maatschappelijke opvang. </t>
  </si>
  <si>
    <t>Stimuleren gezonde leefstijl door sporten</t>
  </si>
  <si>
    <t>Gezonde leefstijl (subsidietender Sport))</t>
  </si>
  <si>
    <t>Meedoen kinderen met een beperking/ondersteuningsvraag</t>
  </si>
  <si>
    <t>Jeugdhulp meedoen (subsidietender Sport)</t>
  </si>
  <si>
    <t>Schoolmaatschappelijk werk PO (subsidietender Buurtteam Jeugd)</t>
  </si>
  <si>
    <t>Schoolmaatschappelijk werk VO (subsidietender Buurtteam Jeugd)</t>
  </si>
  <si>
    <t>Sociaal makelaarschap (subsidietender Sociaal makelaar)</t>
  </si>
  <si>
    <t xml:space="preserve">Sociaal makelaars zetten in op het versterken van sociale netwerken in de wijk, zodat deze krachtiger worden en waarmee ook de veerkracht van bewoners in de wijk vergroot wordt. Sociaal makelaars werken aan het versterken van de pedagogische civil society in de wijk. </t>
  </si>
  <si>
    <t>Faciliteren en organiseren van informatie op breed sociaal domein</t>
  </si>
  <si>
    <t>Advies (subsidietender IAC)</t>
  </si>
  <si>
    <t>Faciliteren en organisatie van advies door sociaal raadsliedenwerk</t>
  </si>
  <si>
    <t>Ondersteuning schuldhulpverlening vanuit Informele zorg (subsidietender IAC)</t>
  </si>
  <si>
    <t>Ondersteuning om inwoners op een toegankelijke en laagdrempelige wijze  te
leren om gaan met geld, schulden en administratie</t>
  </si>
  <si>
    <t>Buurtteams Sociaal (subsidietender Buurtteam sociaal)</t>
  </si>
  <si>
    <t>Onafhankelijke clientondersteuning (subsidietender IAC)</t>
  </si>
  <si>
    <t>Faciliteren en organiseren van onafhankelijke clientondersteuning.</t>
  </si>
  <si>
    <t>Buurtteams jeugd en gezin (subsidietender Buurtteam Jeugd)</t>
  </si>
  <si>
    <t>Buurtteams jeugd en gezin (veiligheid) (subsidietender Jeugd)</t>
  </si>
  <si>
    <t>Groene daken</t>
  </si>
  <si>
    <t>Voorkomen wateroverlast</t>
  </si>
  <si>
    <t>Versterking sociale basis Jeugd en gezin</t>
  </si>
  <si>
    <t>Versterking van de sociale basis om het beroep op aanvullende jeugdhulp te beperken</t>
  </si>
  <si>
    <t>Informatievoorziening (subsidietender IAC)</t>
  </si>
  <si>
    <t xml:space="preserve">Beheerde speeltuinen </t>
  </si>
  <si>
    <t>Technisch en sociaal beheer en onderhoud voor beheerde speeltuinen die maximaal ondersteunend zijn voor die initiatieven en qua openheid, sfeer, en functionaliteit aansluiten bij wat bewoners willen, waardoor buurten levendiger en leefbaarder worden.</t>
  </si>
  <si>
    <t>Doorontwikkeling en uitvoering van de buurtteams en het leveren van hoogwaardige sociale basiszorg. In co-creatie met de gemeente Utrecht leveren van een bijdrage aan de ontwikkeling van een nieuw en eenvoudiger stelsel van zorg en ondersteuning.</t>
  </si>
  <si>
    <t>Grotere sportdeelname van kinderen</t>
  </si>
  <si>
    <t>Werkgeverscheque</t>
  </si>
  <si>
    <t>Duurzaamheidsbonus werkgevers</t>
  </si>
  <si>
    <t>Plusbonus</t>
  </si>
  <si>
    <t>Hulp en begeleiding aan dak- en thuisloze jongeren</t>
  </si>
  <si>
    <t>Dak- en thuisloze jongeren</t>
  </si>
  <si>
    <t>Werkgevers stimuleren om mensen met belemmeringen op de arbeidsmarkt in dienst te nemen of op een proefplaatsing aan te stellen</t>
  </si>
  <si>
    <t>Duurzame uitstroom uit de bijstand bevorderen door werkgevers te stimuleren om mensen, die vanuit de bijstand aan het werk gaan of zijn gegaan een contract voor onbepaalde tijd aan te bieden</t>
  </si>
  <si>
    <t>Eenmalige subsidie voor een werkgever als de werkgever een bijstandsgerechtigde die parttime werkt, een nieuw contract aanbiedt met een urenuitbreiding.</t>
  </si>
  <si>
    <t>Uitvoering Voorschoolse Educatie</t>
  </si>
  <si>
    <t>De startpositie van jonge kinderen verbeteren die het risico lopen op een achterstand in (taal)ontwikkeling door middel van o.a. Voorschoolse Educatie.</t>
  </si>
  <si>
    <t>Zonneboilers</t>
  </si>
  <si>
    <t>Voorlichting voor particuliere initiatieven over de Global goals</t>
  </si>
  <si>
    <t>Het realiseren van de beoogde effecten conform Goed onderwijs voor elk kind, binnen het thema Talentontwikkeling 12-23. Dit door middel van de organisatie en uitvoering van activiteiten mbt talentontwikkeling.</t>
  </si>
  <si>
    <t>Het realiseren van de beoogde effecten conform Goed onderwijs voor elk kind, binnen het thema Talentontwikkeling 12-23. Dit door middel van de inzet van een combinatiefunctionaris die zorg draagt voor de organisatie van activiteiten in lijn met de visie Brede School VO, zodat leerlingen deelnemen aan talentontwikkelingsactiviteiten op het gebied van bijv. sport, kunst en cultuur.</t>
  </si>
  <si>
    <t>Het realiseren van de beoogde effecten conform Goed onderwijs voor elk kind, binnen het thema Zorg 12-23 Dit door middel van de voorziening de OPDC De Utrechtse School waar overbelaste jongeren met meervoudige problematiek die dreigen uit te vallen op school worden versterkt in hun gedragsrepertoire en duurzaam teruggeleid naar de school van herkomst, of doorgeleid naar een andere passende school, of naar de arbeidsmarkt.</t>
  </si>
  <si>
    <t>Het realiseren van de beoogde effecten conform Goed onderwijs voor elk kind, binnen het thema Cognitie 12-23. Dit door middel van de voorziening de ISK waar nieuwkomers (leerlingen in het VO) de Nederlandse taal leren zodat zij na onderwijs te hebben ontvangen op het ISK kunnen uitstromen naar het reguliere onderwijs op het niveau naar vermogen.</t>
  </si>
  <si>
    <t>Het realiseren van de beoogde effecten conform Goed onderwijs voor elk kind, binnen het thema Cognitie 0-12. Dit door middel van de voorziening de Taalschool waar nieuwkomers (leerlingen in het PO) de Nederlandse taal leren zodat zij na ca. 1½ jaar Taalschool bij uitstroom naar het reguliere onderwijs Nederlands spreken, lezen en schrijven – passend bij het vastgestelde uitstroomniveau.</t>
  </si>
  <si>
    <t>Het realiseren van de beoogde effecten conform Goed onderwijs voor elk kind, binnen het thema Cognitie 0-12. Dit door middel van de inzet van Vroegschoolse educatie, Professionalisering van professionals op de vroegschool, Ouderbetrokkenheid op de vroegschool, Schakelen gr. 3, 4, Leertijduitbreiding (LTU), Brede School Academie (BSA), Zomerschool/taalstimulering in de vakantie perioden en taalactiviteiten.</t>
  </si>
  <si>
    <t>Informele zorg en mantelzorg</t>
  </si>
  <si>
    <t>Informele zorg en mantelzorg (jeugd)</t>
  </si>
  <si>
    <t>Faciliteren, ondersteunen en organiseren van informele zorg inclusief mantelzorgondersteuning (jeugd)</t>
  </si>
  <si>
    <t>Buurtbemiddeling/ Aanpak Extreme Woonoverlast</t>
  </si>
  <si>
    <t>FIOM</t>
  </si>
  <si>
    <t>Maaltijdservice</t>
  </si>
  <si>
    <t>Groepsgewijze activiteiten</t>
  </si>
  <si>
    <t>Buurtbemiddeling leert en helpt mensen om al in een vroeg stadium burengeschillen op te lossen. De aanpak extreme woonoverlast wordt ingezet als de bewoner(s) van een woning het woongenot van omwonenden structureel verstoort c.q. verstoren.</t>
  </si>
  <si>
    <t>Aanbieden van gespecialiseerd maatschappelijk werk met betrekking tot zwangerschap, adoptie, seksueel geweld en hulp aan tienerouders</t>
  </si>
  <si>
    <t>Bezorgen van  koelverse maaltijden aan (met name oudere) inwoners in de stad Utrecht, die niet (meer) in staat zijn zelf hun warme maaltijd te bereiden. Met deze voorziening kunnen ‘kwetsbare’ inwoners (langer) zelfstandig wonen.</t>
  </si>
  <si>
    <t>Groepsgewijze activiteiten zorgen voor verbinding tussen cliënten onderling, waardoor zij onderling netwerken kunnen onderhouden, waarbij preventie, activering, lotgenotencontact en onderlinge hulp/steun centraal staan</t>
  </si>
  <si>
    <t>Buurtnetwerken en wijkinformatiepunten</t>
  </si>
  <si>
    <t>Versterken van wijkgerichte informatievoorziening door informatiepunten in de wijk en versterken van buurtnetwerken</t>
  </si>
  <si>
    <t>Prestatiedoelstelling programmabegroting 2020</t>
  </si>
  <si>
    <t>Begroting 2020</t>
  </si>
  <si>
    <t>Meerjarig verleend ten laste van 2020</t>
  </si>
  <si>
    <t>Beschikbare subsidie 2020</t>
  </si>
  <si>
    <t>De kolom Begroting  2020 is het totale subsidiebedrag, dat is opgenomen in de Programmabegroting 2020</t>
  </si>
  <si>
    <t>De kolom Meerjarig verleend ten laste van 2020 zijn de verleende meerjarige subsidies, die zijn opgenomen in de programmabegroting 2020</t>
  </si>
  <si>
    <t>(*2) Het subsidieplafond is beperkt beschikbaar voor nieuwe aanvragen. Uit subsidies die in voorgaande jaren zijn verleend vloeien doorlopende verplichtingen voort, waarvan de omvang afhankelijk is van externe factoren. Deze verplichtingen komen ten laste van het subsidieplafond voor 2020. Het plafond kan worden bijgesteld op basis van de ervaringen in het voorgaande jaar en nieuwe (wettelijke) ontwikkelingen.</t>
  </si>
  <si>
    <t>Alle bedragen zijn onder voorbehoud van goedkeuring van de programmabegroting 2020 door de de gemeenteraad.</t>
  </si>
  <si>
    <t>De kolom Beschikbare subsidie omvat de begroting 2020 exclusief meerjarige verlening</t>
  </si>
  <si>
    <t>Stedelijke huurders participatie en vertegenwoordiging</t>
  </si>
  <si>
    <t>Levensgebeurtenissen</t>
  </si>
  <si>
    <t>Ondersteuning met vrijwillige inzet ten behoeve van schuldhulpverlening</t>
  </si>
  <si>
    <t>Veilig thuis, Jeugdbescherming en Jeugdreclassering</t>
  </si>
  <si>
    <t>Uitvoering van Veilig Thuis en (preventieve) jeugdreclassering en jeugdbescherming</t>
  </si>
  <si>
    <t>Veilig thuis</t>
  </si>
  <si>
    <t>Uitvoering van de activiteiten Veilig Thuis voor 18+ (volwassenen)</t>
  </si>
  <si>
    <t>Waardering sportverenigingen (leden met een beperking)</t>
  </si>
  <si>
    <t>Ondersteunen en stimuleren van sportaanbieders en grotere sportdeelname</t>
  </si>
  <si>
    <t>Grotere sportdeelname en verbinden zorg, welzijn en sport</t>
  </si>
  <si>
    <t>Sport- en beweegstimulering door laagdrempelige activiteiten</t>
  </si>
  <si>
    <t>Amateurkunsteducatie</t>
  </si>
  <si>
    <t>Subsidie sportverenigingen</t>
  </si>
  <si>
    <t>Sport, bewegen en verenigingsondersteuning</t>
  </si>
  <si>
    <t>Sportstimulering Jeugd</t>
  </si>
  <si>
    <t>Sport- en beweegactiviteiten</t>
  </si>
  <si>
    <t>Tuinen en parken</t>
  </si>
  <si>
    <t>Sport, bewegen en verenigingsondersteuning (topsport)</t>
  </si>
  <si>
    <t>Ecosysteem voor startende en groeiende (innovatieve) ondernemers versterken door het faciliteren van netwerken en het ondersteunen van ondernemers (met groeiambities)</t>
  </si>
  <si>
    <t>Programma Samenleven en Sport</t>
  </si>
  <si>
    <t>Totaal prestatiedoelstelling 2.1.4 Accommodatiebeleid</t>
  </si>
  <si>
    <t>Totaal prestatiedoelstelling 2.2.1 Versterken van de samenwerking en activiteiten gericht op een grotere sportdeelname</t>
  </si>
  <si>
    <t>Totaal prestatiedoelstelling 2.3.1 Ondersteunen en faciliteren van initiatieven op het gebied van van topsport en topsporttalentontwikkeling</t>
  </si>
  <si>
    <t>Totaal prestatiedoelstelling 2.3.2 Sportevenementen</t>
  </si>
  <si>
    <t>Totaal Programma Samenleven en Sport</t>
  </si>
  <si>
    <t>Programma Ondersteuning op Maat</t>
  </si>
  <si>
    <t>Totaal prestatiedoelstelling 1.1.1 Een stedelijk dekkend, laagdrempelig, goed functionerend netwerk van buurtteams Jeugd en Gezin</t>
  </si>
  <si>
    <t>Totaal prestatiedoelstelling 1.3.1.  Uitvoering van passende (preventieve) jeugdbescherming om de veiligheid van kinderen te borgen</t>
  </si>
  <si>
    <t>Totaal Programma Ondersteuning op Maat</t>
  </si>
  <si>
    <t>Programma Economie &amp; Werkgelegenheid voor iedereen</t>
  </si>
  <si>
    <t>Totaal prestatiedoelstelling 1.1.1 Energietransitie</t>
  </si>
  <si>
    <t>Totaal prestatiedoelstelling 2.1.1 Gezonde, stille en veilige leefomgeving</t>
  </si>
  <si>
    <t xml:space="preserve">Totaal prestatiedoelstelling 1.1.1 Vergroten van toekomstbestendige werknemers en werkgelegenheid
</t>
  </si>
  <si>
    <t>Ondersteuning organisatie Open Monumenten Dag Utrecht, Kerken kijken Utrecht, Historische Vereniging VDM</t>
  </si>
  <si>
    <t>Duurzame monumentenadviezen</t>
  </si>
  <si>
    <t>Versnelling Collectieve Zonne-energieprojecten</t>
  </si>
  <si>
    <t>Stimuleren realisatie van collectieve zonne-energieprojecten door aanloopkosten te financieren, initiatiefnemers te ondersteunen en dakeigenaren te stimuleren een dak of locatie beschikbaar te stellen.</t>
  </si>
  <si>
    <t>Starters en groeiers</t>
  </si>
  <si>
    <t>Subsidie voor nieuwe werkgelegenheid en stage- en leerwerkplekken</t>
  </si>
  <si>
    <t>Fonds Mismatch Arbeidsmarkt</t>
  </si>
  <si>
    <t>Voorkomen of verkleinen van de mismatch op de arbeidsmarkt</t>
  </si>
  <si>
    <t>Totaal prestatiedoelstelling 2.4.1.Een passend en toegankelijk aanbod voor vluchtelingen gericht op opvang, integratie en inburgering</t>
  </si>
  <si>
    <t>Totaal prestatiedoelstelling 1.2.1 Voldoende ruimte om te werken en verblijven in een aantrekkelijke stad</t>
  </si>
  <si>
    <t>Lokaal Economisch Fonds</t>
  </si>
  <si>
    <t xml:space="preserve">Stimuleren en faciliteren van stedelijk vrijwilligerswerk middels het verbreden van de groep van actieve burgers en belemmeringen wegnemen om te participeren en vrijwilligerswerk te doen. </t>
  </si>
  <si>
    <t>Burgerschap VO</t>
  </si>
  <si>
    <t>Totaal programma Bewoners en Bestuur</t>
  </si>
  <si>
    <t>Totaal programma Duurzaamheid</t>
  </si>
  <si>
    <t>Totaal programma Economie &amp; Werkgelegenheid voor iedereen</t>
  </si>
  <si>
    <t>Totaal programma Onderwijs, Educatie en Bibliotheek</t>
  </si>
  <si>
    <t>Challenge sportaanbieders sportakkoord</t>
  </si>
  <si>
    <t>Ondersteunen en stimuleren van sportaanbieders op het gebied van vitaliteit, positieve sportcultuur en inclusief sporten en bewegen.</t>
  </si>
  <si>
    <t>Challenge samenwerking sportakkoord</t>
  </si>
  <si>
    <t>Ondersteunen en stimuleren van vitale aanbieders, positieve sportcultuur en inclusief sporten en bewegen</t>
  </si>
  <si>
    <t>Challenge buurtsportcoach sportakkoord</t>
  </si>
  <si>
    <t xml:space="preserve">Challenge aangepast sportaanbod sportakkoord </t>
  </si>
  <si>
    <t>Ondersteunen sportaanbieders met aangepast sportaanbod</t>
  </si>
  <si>
    <t>De startpositie van jonge kinderen verbeteren die het risico lopen op een achterstand in (taal)ontwikkeling door middel van de uitvoering van voorschoolse educatie plus.</t>
  </si>
  <si>
    <t>Uitvoering Buitenschoolse opvang plus</t>
  </si>
  <si>
    <t>De startpositie van jonge kinderen verbeteren die het risico lopen op een achterstand in (taal)ontwikkeling door middel van de uitvoering van buitenschoolse opvang plus,</t>
  </si>
  <si>
    <t>Transitieregeling Voorschoolse educatie</t>
  </si>
  <si>
    <t xml:space="preserve">Het subsidieplafondvoor de transitieregeling voorschoolse educatie  </t>
  </si>
  <si>
    <t>Uitvoering Voorschoolse Educatie plus</t>
  </si>
  <si>
    <t>Maatschappelijke dienstijd Utrecht</t>
  </si>
  <si>
    <t>Maatschappelijke Diensttijd (MDT) is een persoonlijk opleidings- / ontwikkelingstraject voor jongeren waarbij iets doen voor een ander centraal staat</t>
  </si>
  <si>
    <t>Samen voor Overvecht betekent werken aan een wijk waar bewoners prettig samen leven en die aantrekkelijk is voor nieuwe bewoners, bezoekers, en ondernemers. Een wijk waarin de veerkracht van bewoners wordt versterkt en iedereen mee kan doen.</t>
  </si>
  <si>
    <t>Samen voor Overvecht (Ondersteuning op maat)</t>
  </si>
  <si>
    <t>Samen voor Overvecht (Veiligheid)</t>
  </si>
  <si>
    <t>Samen voor Overvecht (Werk en ondernemerschap)</t>
  </si>
  <si>
    <t>Samen voor Overvecht (Gezonde wijk)</t>
  </si>
  <si>
    <t>Meidenwerk, speelotheek</t>
  </si>
  <si>
    <t>Buurtnetwerken en wijkinformatiepunten (jeugd)</t>
  </si>
  <si>
    <t>Belangenbehartiging en Informatievoorziening (jeugd)</t>
  </si>
  <si>
    <t>Sociale prestatie en dagondersteuning (jeugd)</t>
  </si>
  <si>
    <t>Projecten Cultuur</t>
  </si>
  <si>
    <t xml:space="preserve">Het stimuleren van bijzondere culturele projecten die van belang zijn voor de gemeente Utrecht, haar inwoners en/of de Utrechtse culturele sector. </t>
  </si>
  <si>
    <t>Sterk Utrechts MBO</t>
  </si>
  <si>
    <t>Het realiseren van de ambitie om het Utrechtse MBO te versterken</t>
  </si>
  <si>
    <t>Energieadvies aan huis en trajectbegeleiding</t>
  </si>
  <si>
    <t>Het financieel ondersteunen van energieadvies aan huis en trajectbegeleiding</t>
  </si>
  <si>
    <t>Totaal prestatiedoelstelling 2.2.1 Toerusten van leerlingen in hun schoolloopbaan en ontwikkeling van hun talenten in en om de school</t>
  </si>
  <si>
    <t>Totaal prestatiedoelstelling 1.2.1  Borgen van integrale en buurtgerichte aanvullende zorg voor kinderen die dat nodig hebben</t>
  </si>
  <si>
    <t>Totaal prestatiedoelstelling 2.1.1 Een stedelijk dekkend, laagdrempelig, en goed functionerend netwerk van buurtteams Sociaal</t>
  </si>
  <si>
    <t>Totaal prestatiedoelstelling 2.2.1. Een toegankelijk en passend aanbod van aanvullende zorg en voorzieningen voor Utrechters</t>
  </si>
  <si>
    <t>Totaal prestatiedoelstelling 2.3.1.Passend aanbod van 24-uurs begeleiding voor inwoners van Utrecht en regiogemeenten</t>
  </si>
  <si>
    <t>Totaal prestatiedoelstelling 1.2.1 Aanpak jeugdgroepen en het regisseren en uitvoeren van de persoonsgerichte aanpak van jeugdige daders</t>
  </si>
  <si>
    <t>Totaal prestatiedoelstelling 1.1.1. We faciliteren medebeheer en zelfbeheer van buurtcentra en speeltuinen</t>
  </si>
  <si>
    <t>Totaal prestatiedoelstelling 1.2.1. Toegankelijke basisvoorzieningen en ondersteunen bewonersinitiatieven, vrijwillige inzet en mantelzorgers</t>
  </si>
  <si>
    <t>Totaal prestatiedoelstelling 1.3.1. We faciliteren waar nodig ondersteuning zodat alle jeugdigen mee kunnen doen in de samenleving</t>
  </si>
  <si>
    <t>Totaal prestatiedoelstelling 1.4.1. We voeren de antidiscriminatieagenda, regenboogagenda en het actieplan Utrecht Zijn We Samen uit</t>
  </si>
  <si>
    <t>Totaal prestatiedoelstelling 2.1.1 Initiëren, begeleiden en stimuleren van de uitvoering van ruimtelijke herontwikkelingsplannen</t>
  </si>
  <si>
    <t>Programma Bereikbaarheid</t>
  </si>
  <si>
    <t>Duurzame stadsdistributie innovatie en onderzoek</t>
  </si>
  <si>
    <t>Procesinnovatie duurzaam goederenvervoer en haalbaarheidsonderzoek duurzaam goederenvervoer</t>
  </si>
  <si>
    <t>Totaal programma Bereikbaarheid</t>
  </si>
  <si>
    <t>Totaal prestatiedoelstelling 1.2.1 Het jaarlijks aantal afgekoppeld of vergroend verhard oppervlak</t>
  </si>
  <si>
    <t>Restauratie Domkerk</t>
  </si>
  <si>
    <t>Totaal prestatiedoelstelling 1.1.5 Uitvoeren maatregelen Goederenvervoer</t>
  </si>
  <si>
    <t>De bevoegdheid tot verlening, intrekking, wijziging en vaststelling van subsidies berust bij het College van Burgemeester en Wethouders en is gebaseerd op artikel 4 van de Algemene Subsidieverordening.</t>
  </si>
  <si>
    <t>Versterken van taal: Brede school Academie (BSA)</t>
  </si>
  <si>
    <t>Het borgen van activiteiten voor hogere taalprestaties en bredere maatschappelijke ontwikkeling in het onderwijsaanbod. Voor leerlingen met een taalachterstand en talentvolle leerlingen die onderpresteren op taal in het primair onderwijs en de onderbouw van het voortgezet onderwijs.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</si>
</sst>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_-;_-* #,##0.00\-;_-* &quot;-&quot;??_-;_-@_-"/>
    <numFmt numFmtId="165" formatCode="#,##0_);\(#,##0\)"/>
    <numFmt numFmtId="166" formatCode="_-* #,##0_-;_-* #,##0\-;_-* &quot;-&quot;??_-;_-@_-"/>
  </numFmts>
  <fonts count="29" x14ac:knownFonts="1">
    <font>
      <sz val="10"/>
      <name val="Arial"/>
    </font>
    <font>
      <sz val="9"/>
      <color theme="1"/>
      <name val="Lucida Sans Unicode"/>
      <family val="2"/>
    </font>
    <font>
      <sz val="9"/>
      <color theme="1"/>
      <name val="Lucida Sans Unicode"/>
      <family val="2"/>
    </font>
    <font>
      <sz val="9"/>
      <color theme="1"/>
      <name val="Lucida Sans Unicode"/>
      <family val="2"/>
    </font>
    <font>
      <sz val="10"/>
      <name val="Arial"/>
      <family val="2"/>
    </font>
    <font>
      <sz val="8"/>
      <name val="Arial"/>
      <family val="2"/>
    </font>
    <font>
      <sz val="9"/>
      <name val="Arial"/>
      <family val="2"/>
    </font>
    <font>
      <sz val="9"/>
      <color indexed="8"/>
      <name val="Lucida Sans Unicode"/>
      <family val="2"/>
    </font>
    <font>
      <sz val="9"/>
      <name val="Lucida Sans Unicode"/>
      <family val="2"/>
    </font>
    <font>
      <sz val="10"/>
      <name val="Times New Roman"/>
      <family val="1"/>
    </font>
    <font>
      <b/>
      <sz val="9"/>
      <name val="Lucida Sans Unicode"/>
      <family val="2"/>
    </font>
    <font>
      <b/>
      <sz val="12"/>
      <name val="Lucida Sans Unicode"/>
      <family val="2"/>
    </font>
    <font>
      <b/>
      <sz val="9"/>
      <color indexed="10"/>
      <name val="Lucida Sans Unicode"/>
      <family val="2"/>
    </font>
    <font>
      <b/>
      <sz val="9"/>
      <name val="Arial"/>
      <family val="2"/>
    </font>
    <font>
      <b/>
      <sz val="9"/>
      <color indexed="14"/>
      <name val="Lucida Sans Unicode"/>
      <family val="2"/>
    </font>
    <font>
      <b/>
      <sz val="9"/>
      <color indexed="14"/>
      <name val="Lucida Sans"/>
      <family val="2"/>
    </font>
    <font>
      <b/>
      <sz val="9"/>
      <color indexed="8"/>
      <name val="Lucida Sans Unicode"/>
      <family val="2"/>
    </font>
    <font>
      <sz val="10"/>
      <name val="Arial"/>
      <family val="2"/>
    </font>
    <font>
      <b/>
      <strike/>
      <sz val="9"/>
      <name val="Lucida Sans Unicode"/>
      <family val="2"/>
    </font>
    <font>
      <sz val="9"/>
      <color theme="1"/>
      <name val="Lucida Sans Unicode"/>
      <family val="2"/>
    </font>
    <font>
      <sz val="10"/>
      <name val="Arial"/>
      <family val="2"/>
    </font>
    <font>
      <sz val="10"/>
      <name val="Arial"/>
      <family val="2"/>
    </font>
    <font>
      <sz val="9"/>
      <color rgb="FF006100"/>
      <name val="Lucida Sans Unicode"/>
      <family val="2"/>
    </font>
    <font>
      <b/>
      <sz val="9"/>
      <color rgb="FF002060"/>
      <name val="Lucida Sans Unicode"/>
      <family val="2"/>
    </font>
    <font>
      <b/>
      <sz val="12"/>
      <color rgb="FF002060"/>
      <name val="Lucida Sans Unicode"/>
      <family val="2"/>
    </font>
    <font>
      <sz val="9"/>
      <color rgb="FF002060"/>
      <name val="Lucida Sans Unicode"/>
      <family val="2"/>
    </font>
    <font>
      <sz val="9"/>
      <color rgb="FF002060"/>
      <name val="Arial"/>
      <family val="2"/>
    </font>
    <font>
      <sz val="10"/>
      <color rgb="FF002060"/>
      <name val="Arial"/>
      <family val="2"/>
    </font>
    <font>
      <strike/>
      <sz val="9"/>
      <name val="Lucida Sans Unicode"/>
      <family val="2"/>
    </font>
  </fonts>
  <fills count="4">
    <fill>
      <patternFill patternType="none"/>
    </fill>
    <fill>
      <patternFill patternType="gray125"/>
    </fill>
    <fill>
      <patternFill patternType="solid">
        <fgColor rgb="FFC6EFCE"/>
      </patternFill>
    </fill>
    <fill>
      <patternFill patternType="solid">
        <fgColor rgb="FFFFFF00"/>
        <bgColor indexed="64"/>
      </patternFill>
    </fill>
  </fills>
  <borders count="9">
    <border>
      <left/>
      <right/>
      <top/>
      <bottom/>
      <diagonal/>
    </border>
    <border>
      <left/>
      <right/>
      <top style="thin">
        <color indexed="64"/>
      </top>
      <bottom style="thin">
        <color indexed="64"/>
      </bottom>
      <diagonal/>
    </border>
    <border>
      <left/>
      <right/>
      <top/>
      <bottom style="thin">
        <color indexed="64"/>
      </bottom>
      <diagonal/>
    </border>
    <border>
      <left/>
      <right/>
      <top/>
      <bottom style="thin">
        <color indexed="10"/>
      </bottom>
      <diagonal/>
    </border>
    <border>
      <left/>
      <right/>
      <top style="thin">
        <color indexed="10"/>
      </top>
      <bottom style="thin">
        <color indexed="10"/>
      </bottom>
      <diagonal/>
    </border>
    <border>
      <left/>
      <right/>
      <top style="thin">
        <color indexed="64"/>
      </top>
      <bottom/>
      <diagonal/>
    </border>
    <border>
      <left/>
      <right/>
      <top style="thin">
        <color indexed="8"/>
      </top>
      <bottom style="thin">
        <color indexed="8"/>
      </bottom>
      <diagonal/>
    </border>
    <border>
      <left/>
      <right/>
      <top style="thin">
        <color indexed="8"/>
      </top>
      <bottom style="thin">
        <color indexed="64"/>
      </bottom>
      <diagonal/>
    </border>
    <border>
      <left/>
      <right/>
      <top style="thin">
        <color indexed="8"/>
      </top>
      <bottom/>
      <diagonal/>
    </border>
  </borders>
  <cellStyleXfs count="18">
    <xf numFmtId="0" fontId="0" fillId="0" borderId="0"/>
    <xf numFmtId="164" fontId="4" fillId="0" borderId="0" applyFont="0" applyFill="0" applyBorder="0" applyAlignment="0" applyProtection="0"/>
    <xf numFmtId="0" fontId="6" fillId="0" borderId="0"/>
    <xf numFmtId="0" fontId="9" fillId="0" borderId="0"/>
    <xf numFmtId="164" fontId="20" fillId="0" borderId="0" applyFont="0" applyFill="0" applyBorder="0" applyAlignment="0" applyProtection="0"/>
    <xf numFmtId="164" fontId="17" fillId="0" borderId="0" applyFont="0" applyFill="0" applyBorder="0" applyAlignment="0" applyProtection="0"/>
    <xf numFmtId="0" fontId="17" fillId="0" borderId="0"/>
    <xf numFmtId="164" fontId="21" fillId="0" borderId="0" applyFont="0" applyFill="0" applyBorder="0" applyAlignment="0" applyProtection="0"/>
    <xf numFmtId="0" fontId="3" fillId="0" borderId="0"/>
    <xf numFmtId="0" fontId="2" fillId="0" borderId="0"/>
    <xf numFmtId="0" fontId="4" fillId="0" borderId="0"/>
    <xf numFmtId="164" fontId="4" fillId="0" borderId="0" applyFont="0" applyFill="0" applyBorder="0" applyAlignment="0" applyProtection="0"/>
    <xf numFmtId="164" fontId="4" fillId="0" borderId="0" applyFont="0" applyFill="0" applyBorder="0" applyAlignment="0" applyProtection="0"/>
    <xf numFmtId="0" fontId="4" fillId="0" borderId="0"/>
    <xf numFmtId="164" fontId="4" fillId="0" borderId="0" applyFont="0" applyFill="0" applyBorder="0" applyAlignment="0" applyProtection="0"/>
    <xf numFmtId="0" fontId="1" fillId="0" borderId="0"/>
    <xf numFmtId="0" fontId="1" fillId="0" borderId="0"/>
    <xf numFmtId="0" fontId="22" fillId="2" borderId="0" applyNumberFormat="0" applyBorder="0" applyAlignment="0" applyProtection="0"/>
  </cellStyleXfs>
  <cellXfs count="179">
    <xf numFmtId="0" fontId="0" fillId="0" borderId="0" xfId="0"/>
    <xf numFmtId="0" fontId="8" fillId="0" borderId="1" xfId="0" applyFont="1" applyFill="1" applyBorder="1" applyAlignment="1">
      <alignment vertical="top" wrapText="1"/>
    </xf>
    <xf numFmtId="0" fontId="8" fillId="0" borderId="2" xfId="0" applyFont="1" applyFill="1" applyBorder="1"/>
    <xf numFmtId="0" fontId="8" fillId="0" borderId="0" xfId="0" applyFont="1" applyFill="1" applyBorder="1" applyAlignment="1"/>
    <xf numFmtId="0" fontId="10" fillId="0" borderId="1" xfId="0" applyFont="1" applyFill="1" applyBorder="1" applyAlignment="1"/>
    <xf numFmtId="3" fontId="8" fillId="0" borderId="0" xfId="0" applyNumberFormat="1" applyFont="1" applyFill="1" applyAlignment="1">
      <alignment vertical="top" wrapText="1"/>
    </xf>
    <xf numFmtId="0" fontId="8" fillId="0" borderId="1" xfId="0" applyFont="1" applyFill="1" applyBorder="1" applyAlignment="1">
      <alignment vertical="top"/>
    </xf>
    <xf numFmtId="0" fontId="10" fillId="0" borderId="0" xfId="0" applyFont="1" applyFill="1" applyAlignment="1">
      <alignment vertical="top" wrapText="1"/>
    </xf>
    <xf numFmtId="0" fontId="10" fillId="0" borderId="0" xfId="0" applyFont="1" applyFill="1" applyBorder="1" applyAlignment="1"/>
    <xf numFmtId="0" fontId="8" fillId="0" borderId="0" xfId="0" applyFont="1" applyFill="1" applyAlignment="1">
      <alignment horizontal="right"/>
    </xf>
    <xf numFmtId="0" fontId="10" fillId="0" borderId="5" xfId="0" applyFont="1" applyFill="1" applyBorder="1" applyAlignment="1"/>
    <xf numFmtId="0" fontId="8" fillId="0" borderId="1" xfId="0" applyFont="1" applyFill="1" applyBorder="1"/>
    <xf numFmtId="0" fontId="13" fillId="0" borderId="0" xfId="0" applyFont="1" applyFill="1"/>
    <xf numFmtId="0" fontId="8" fillId="0" borderId="0" xfId="0" applyFont="1" applyFill="1" applyBorder="1" applyAlignment="1">
      <alignment vertical="center" wrapText="1"/>
    </xf>
    <xf numFmtId="0" fontId="8" fillId="0" borderId="5" xfId="0" applyFont="1" applyFill="1" applyBorder="1" applyAlignment="1">
      <alignment vertical="top"/>
    </xf>
    <xf numFmtId="0" fontId="14" fillId="0" borderId="0" xfId="0" applyFont="1" applyFill="1" applyAlignment="1">
      <alignment vertical="top" wrapText="1"/>
    </xf>
    <xf numFmtId="0" fontId="10" fillId="0" borderId="2" xfId="0" applyFont="1" applyFill="1" applyBorder="1" applyAlignment="1">
      <alignment vertical="top"/>
    </xf>
    <xf numFmtId="0" fontId="12" fillId="0" borderId="0" xfId="0" applyFont="1" applyFill="1" applyBorder="1" applyAlignment="1">
      <alignment vertical="justify"/>
    </xf>
    <xf numFmtId="0" fontId="8" fillId="0" borderId="0" xfId="2" applyFont="1" applyFill="1" applyBorder="1"/>
    <xf numFmtId="0" fontId="8" fillId="0" borderId="0" xfId="2" applyFont="1" applyFill="1"/>
    <xf numFmtId="0" fontId="11" fillId="0" borderId="0" xfId="0" applyFont="1" applyFill="1"/>
    <xf numFmtId="0" fontId="8" fillId="0" borderId="0" xfId="0" applyFont="1" applyFill="1" applyAlignment="1">
      <alignment vertical="center"/>
    </xf>
    <xf numFmtId="3" fontId="8" fillId="0" borderId="1" xfId="0" quotePrefix="1" applyNumberFormat="1" applyFont="1" applyFill="1" applyBorder="1" applyAlignment="1">
      <alignment horizontal="right" vertical="center"/>
    </xf>
    <xf numFmtId="3" fontId="10" fillId="0" borderId="1" xfId="0" applyNumberFormat="1" applyFont="1" applyFill="1" applyBorder="1" applyAlignment="1">
      <alignment horizontal="right" vertical="center"/>
    </xf>
    <xf numFmtId="165" fontId="8" fillId="0" borderId="0" xfId="0" applyNumberFormat="1" applyFont="1" applyFill="1" applyAlignment="1" applyProtection="1">
      <alignment horizontal="right" vertical="center"/>
    </xf>
    <xf numFmtId="3" fontId="10" fillId="0" borderId="0" xfId="0" applyNumberFormat="1" applyFont="1" applyFill="1" applyBorder="1" applyAlignment="1">
      <alignment horizontal="right" vertical="center"/>
    </xf>
    <xf numFmtId="0" fontId="8" fillId="0" borderId="0" xfId="0" applyFont="1" applyFill="1" applyAlignment="1">
      <alignment horizontal="right" vertical="center"/>
    </xf>
    <xf numFmtId="3" fontId="8" fillId="0" borderId="0" xfId="0" applyNumberFormat="1" applyFont="1" applyFill="1" applyBorder="1" applyAlignment="1">
      <alignment horizontal="right" vertical="center"/>
    </xf>
    <xf numFmtId="3" fontId="10" fillId="0" borderId="5" xfId="0" applyNumberFormat="1" applyFont="1" applyFill="1" applyBorder="1" applyAlignment="1">
      <alignment vertical="center"/>
    </xf>
    <xf numFmtId="0" fontId="8" fillId="0" borderId="1" xfId="0" applyFont="1" applyFill="1" applyBorder="1" applyAlignment="1">
      <alignment horizontal="right" vertical="center" wrapText="1"/>
    </xf>
    <xf numFmtId="3" fontId="8" fillId="0" borderId="5" xfId="0" applyNumberFormat="1" applyFont="1" applyFill="1" applyBorder="1" applyAlignment="1">
      <alignment horizontal="right" vertical="center" wrapText="1"/>
    </xf>
    <xf numFmtId="3" fontId="10" fillId="0" borderId="2" xfId="0" applyNumberFormat="1" applyFont="1" applyFill="1" applyBorder="1" applyAlignment="1">
      <alignment horizontal="right" vertical="center" wrapText="1"/>
    </xf>
    <xf numFmtId="3" fontId="10" fillId="0" borderId="0" xfId="0" applyNumberFormat="1" applyFont="1" applyFill="1" applyBorder="1" applyAlignment="1">
      <alignment horizontal="right" vertical="center" wrapText="1"/>
    </xf>
    <xf numFmtId="3" fontId="8" fillId="0" borderId="1" xfId="0" quotePrefix="1" applyNumberFormat="1" applyFont="1" applyFill="1" applyBorder="1" applyAlignment="1">
      <alignment horizontal="right" vertical="center" wrapText="1"/>
    </xf>
    <xf numFmtId="3" fontId="8" fillId="0" borderId="5" xfId="0" quotePrefix="1" applyNumberFormat="1" applyFont="1" applyFill="1" applyBorder="1" applyAlignment="1">
      <alignment horizontal="right" vertical="center" wrapText="1"/>
    </xf>
    <xf numFmtId="0" fontId="8" fillId="0" borderId="0" xfId="0" applyFont="1" applyFill="1" applyBorder="1" applyAlignment="1">
      <alignment horizontal="right" vertical="center"/>
    </xf>
    <xf numFmtId="0" fontId="8" fillId="0" borderId="2" xfId="0" applyNumberFormat="1" applyFont="1" applyFill="1" applyBorder="1" applyAlignment="1">
      <alignment horizontal="right" vertical="center" wrapText="1"/>
    </xf>
    <xf numFmtId="3" fontId="10" fillId="0" borderId="0" xfId="0" applyNumberFormat="1" applyFont="1" applyFill="1" applyAlignment="1">
      <alignment vertical="center"/>
    </xf>
    <xf numFmtId="3" fontId="8" fillId="0" borderId="0" xfId="0" applyNumberFormat="1" applyFont="1" applyFill="1" applyAlignment="1">
      <alignment horizontal="right" vertical="center"/>
    </xf>
    <xf numFmtId="0" fontId="8" fillId="0" borderId="0" xfId="0" applyFont="1" applyFill="1" applyAlignment="1">
      <alignment vertical="center" wrapText="1"/>
    </xf>
    <xf numFmtId="3" fontId="8" fillId="0" borderId="1" xfId="0" applyNumberFormat="1" applyFont="1" applyFill="1" applyBorder="1" applyAlignment="1">
      <alignment vertical="center" wrapText="1"/>
    </xf>
    <xf numFmtId="0" fontId="10" fillId="0" borderId="0" xfId="0" applyFont="1" applyFill="1" applyBorder="1" applyAlignment="1">
      <alignment vertical="center"/>
    </xf>
    <xf numFmtId="0" fontId="7" fillId="0" borderId="1" xfId="0" applyFont="1" applyFill="1" applyBorder="1" applyAlignment="1">
      <alignment vertical="center" wrapText="1"/>
    </xf>
    <xf numFmtId="0" fontId="8" fillId="0" borderId="0" xfId="0" applyFont="1" applyFill="1" applyBorder="1" applyAlignment="1">
      <alignment vertical="center"/>
    </xf>
    <xf numFmtId="0" fontId="10" fillId="0" borderId="0" xfId="0" applyFont="1" applyFill="1" applyAlignment="1">
      <alignment vertical="center"/>
    </xf>
    <xf numFmtId="0" fontId="15" fillId="0" borderId="0" xfId="3" applyFont="1" applyFill="1" applyAlignment="1">
      <alignment vertical="center"/>
    </xf>
    <xf numFmtId="0" fontId="15" fillId="0" borderId="0" xfId="3" applyFont="1" applyFill="1" applyAlignment="1">
      <alignment vertical="center" wrapText="1"/>
    </xf>
    <xf numFmtId="0" fontId="12" fillId="0" borderId="0" xfId="0" applyFont="1" applyFill="1" applyBorder="1" applyAlignment="1">
      <alignment vertical="center" wrapText="1"/>
    </xf>
    <xf numFmtId="0" fontId="8" fillId="0" borderId="6" xfId="0" applyFont="1" applyFill="1" applyBorder="1"/>
    <xf numFmtId="0" fontId="10" fillId="0" borderId="6" xfId="0" applyFont="1" applyFill="1" applyBorder="1" applyAlignment="1"/>
    <xf numFmtId="0" fontId="10" fillId="0" borderId="6" xfId="0" applyFont="1" applyFill="1" applyBorder="1" applyAlignment="1">
      <alignment vertical="center"/>
    </xf>
    <xf numFmtId="0" fontId="10" fillId="0" borderId="6" xfId="0" applyFont="1" applyFill="1" applyBorder="1" applyAlignment="1">
      <alignment vertical="center" wrapText="1"/>
    </xf>
    <xf numFmtId="0" fontId="15" fillId="0" borderId="1" xfId="3" applyFont="1" applyFill="1" applyBorder="1" applyAlignment="1">
      <alignment vertical="center"/>
    </xf>
    <xf numFmtId="0" fontId="15" fillId="0" borderId="1" xfId="3" applyFont="1" applyFill="1" applyBorder="1" applyAlignment="1">
      <alignment vertical="center" wrapText="1"/>
    </xf>
    <xf numFmtId="3" fontId="8" fillId="0" borderId="2" xfId="1" applyNumberFormat="1" applyFont="1" applyFill="1" applyBorder="1" applyAlignment="1">
      <alignment horizontal="right" vertical="center"/>
    </xf>
    <xf numFmtId="0" fontId="18" fillId="0" borderId="5" xfId="0" applyFont="1" applyFill="1" applyBorder="1" applyAlignment="1">
      <alignment vertical="center" wrapText="1"/>
    </xf>
    <xf numFmtId="0" fontId="10" fillId="0" borderId="2" xfId="0" applyFont="1" applyFill="1" applyBorder="1"/>
    <xf numFmtId="0" fontId="8" fillId="0" borderId="1" xfId="0" applyFont="1" applyFill="1" applyBorder="1" applyAlignment="1">
      <alignment horizontal="left" vertical="top"/>
    </xf>
    <xf numFmtId="0" fontId="19" fillId="0" borderId="1" xfId="0" applyFont="1" applyFill="1" applyBorder="1" applyAlignment="1">
      <alignment vertical="center" wrapText="1"/>
    </xf>
    <xf numFmtId="0" fontId="10" fillId="0" borderId="0" xfId="0" applyFont="1" applyFill="1" applyAlignment="1">
      <alignment vertical="top"/>
    </xf>
    <xf numFmtId="0" fontId="8" fillId="0" borderId="5" xfId="0" applyFont="1" applyFill="1" applyBorder="1" applyAlignment="1">
      <alignment vertical="center"/>
    </xf>
    <xf numFmtId="0" fontId="10" fillId="0" borderId="1" xfId="0" applyFont="1" applyFill="1" applyBorder="1"/>
    <xf numFmtId="165" fontId="8" fillId="0" borderId="1" xfId="0" applyNumberFormat="1" applyFont="1" applyFill="1" applyBorder="1" applyAlignment="1" applyProtection="1">
      <alignment horizontal="right" vertical="center"/>
    </xf>
    <xf numFmtId="0" fontId="8" fillId="0" borderId="2" xfId="0" applyFont="1" applyFill="1" applyBorder="1" applyAlignment="1">
      <alignment vertical="top" wrapText="1"/>
    </xf>
    <xf numFmtId="3" fontId="8" fillId="0" borderId="1" xfId="0" applyNumberFormat="1" applyFont="1" applyFill="1" applyBorder="1" applyAlignment="1">
      <alignment horizontal="right" vertical="center" wrapText="1"/>
    </xf>
    <xf numFmtId="0" fontId="8" fillId="0" borderId="0" xfId="0" applyFont="1" applyFill="1" applyAlignment="1">
      <alignment vertical="top" wrapText="1"/>
    </xf>
    <xf numFmtId="0" fontId="10" fillId="0" borderId="0" xfId="0" applyFont="1" applyFill="1"/>
    <xf numFmtId="0" fontId="8" fillId="0" borderId="0" xfId="0" applyFont="1" applyFill="1" applyBorder="1"/>
    <xf numFmtId="0" fontId="6" fillId="0" borderId="0" xfId="0" applyFont="1" applyFill="1"/>
    <xf numFmtId="0" fontId="8" fillId="0" borderId="5" xfId="0" applyFont="1" applyFill="1" applyBorder="1" applyAlignment="1">
      <alignment vertical="center" wrapText="1"/>
    </xf>
    <xf numFmtId="0" fontId="10" fillId="0" borderId="1" xfId="0" applyFont="1" applyFill="1" applyBorder="1" applyAlignment="1">
      <alignment vertical="center" wrapText="1"/>
    </xf>
    <xf numFmtId="0" fontId="8" fillId="0" borderId="1" xfId="0" applyFont="1" applyFill="1" applyBorder="1" applyAlignment="1">
      <alignment vertical="center"/>
    </xf>
    <xf numFmtId="0" fontId="10" fillId="0" borderId="0" xfId="0" applyFont="1" applyFill="1" applyBorder="1"/>
    <xf numFmtId="0" fontId="10" fillId="0" borderId="1" xfId="0" applyFont="1" applyFill="1" applyBorder="1" applyAlignment="1">
      <alignment vertical="center"/>
    </xf>
    <xf numFmtId="3" fontId="10" fillId="0" borderId="1" xfId="0" applyNumberFormat="1" applyFont="1" applyFill="1" applyBorder="1" applyAlignment="1">
      <alignment horizontal="right" vertical="center" wrapText="1"/>
    </xf>
    <xf numFmtId="0" fontId="10" fillId="0" borderId="0" xfId="0" applyFont="1" applyFill="1" applyBorder="1" applyAlignment="1">
      <alignment vertical="center" wrapText="1"/>
    </xf>
    <xf numFmtId="0" fontId="8" fillId="0" borderId="1" xfId="0" applyFont="1" applyFill="1" applyBorder="1" applyAlignment="1"/>
    <xf numFmtId="0" fontId="8" fillId="0" borderId="1" xfId="2" applyFont="1" applyFill="1" applyBorder="1" applyAlignment="1">
      <alignment vertical="center" wrapText="1"/>
    </xf>
    <xf numFmtId="3" fontId="8" fillId="0" borderId="1" xfId="6" applyNumberFormat="1" applyFont="1" applyFill="1" applyBorder="1" applyAlignment="1">
      <alignment horizontal="right" vertical="center"/>
    </xf>
    <xf numFmtId="0" fontId="8" fillId="0" borderId="2" xfId="6" applyFont="1" applyFill="1" applyBorder="1" applyAlignment="1">
      <alignment vertical="center" wrapText="1"/>
    </xf>
    <xf numFmtId="0" fontId="8" fillId="0" borderId="2" xfId="2" applyFont="1" applyFill="1" applyBorder="1" applyAlignment="1">
      <alignment vertical="center" wrapText="1"/>
    </xf>
    <xf numFmtId="0" fontId="18" fillId="0" borderId="5" xfId="0" applyFont="1" applyFill="1" applyBorder="1" applyAlignment="1"/>
    <xf numFmtId="0" fontId="8" fillId="0" borderId="1" xfId="6" applyFont="1" applyFill="1" applyBorder="1" applyAlignment="1">
      <alignment vertical="center" wrapText="1"/>
    </xf>
    <xf numFmtId="0" fontId="10" fillId="0" borderId="7" xfId="0" applyFont="1" applyFill="1" applyBorder="1" applyAlignment="1">
      <alignment vertical="top"/>
    </xf>
    <xf numFmtId="0" fontId="8" fillId="0" borderId="0" xfId="0" applyFont="1" applyFill="1"/>
    <xf numFmtId="0" fontId="8" fillId="0" borderId="2" xfId="0" applyFont="1" applyFill="1" applyBorder="1" applyAlignment="1">
      <alignment vertical="center" wrapText="1"/>
    </xf>
    <xf numFmtId="0" fontId="8" fillId="0" borderId="1" xfId="0" applyFont="1" applyFill="1" applyBorder="1" applyAlignment="1">
      <alignment vertical="center" wrapText="1"/>
    </xf>
    <xf numFmtId="3" fontId="8" fillId="0" borderId="1" xfId="0" applyNumberFormat="1" applyFont="1" applyFill="1" applyBorder="1" applyAlignment="1">
      <alignment horizontal="right" vertical="center"/>
    </xf>
    <xf numFmtId="165" fontId="8" fillId="0" borderId="0" xfId="0" applyNumberFormat="1" applyFont="1" applyFill="1" applyBorder="1" applyAlignment="1" applyProtection="1">
      <alignment horizontal="right" vertical="center"/>
    </xf>
    <xf numFmtId="3" fontId="8" fillId="0" borderId="0" xfId="0" applyNumberFormat="1" applyFont="1" applyFill="1" applyBorder="1" applyAlignment="1">
      <alignment vertical="top" wrapText="1"/>
    </xf>
    <xf numFmtId="0" fontId="8" fillId="0" borderId="0" xfId="0" applyFont="1" applyFill="1" applyBorder="1" applyAlignment="1">
      <alignment vertical="top" wrapText="1"/>
    </xf>
    <xf numFmtId="0" fontId="10" fillId="0" borderId="0" xfId="0" applyFont="1" applyFill="1" applyBorder="1" applyAlignment="1">
      <alignment vertical="top" wrapText="1"/>
    </xf>
    <xf numFmtId="0" fontId="6" fillId="0" borderId="0" xfId="0" applyFont="1" applyFill="1" applyBorder="1"/>
    <xf numFmtId="0" fontId="13" fillId="0" borderId="0" xfId="0" applyFont="1" applyFill="1" applyBorder="1"/>
    <xf numFmtId="0" fontId="14" fillId="0" borderId="0" xfId="0" applyFont="1" applyFill="1" applyBorder="1" applyAlignment="1">
      <alignment vertical="top" wrapText="1"/>
    </xf>
    <xf numFmtId="165" fontId="8" fillId="0" borderId="1" xfId="0" applyNumberFormat="1" applyFont="1" applyFill="1" applyBorder="1" applyAlignment="1" applyProtection="1">
      <alignment horizontal="right"/>
    </xf>
    <xf numFmtId="3" fontId="8" fillId="0" borderId="5" xfId="0" applyNumberFormat="1" applyFont="1" applyFill="1" applyBorder="1" applyAlignment="1">
      <alignment vertical="center"/>
    </xf>
    <xf numFmtId="3" fontId="10" fillId="0" borderId="1" xfId="0" applyNumberFormat="1" applyFont="1" applyFill="1" applyBorder="1" applyAlignment="1">
      <alignment vertical="center"/>
    </xf>
    <xf numFmtId="165" fontId="8" fillId="0" borderId="1" xfId="0" applyNumberFormat="1" applyFont="1" applyFill="1" applyBorder="1" applyAlignment="1" applyProtection="1">
      <alignment horizontal="left" vertical="center" wrapText="1"/>
    </xf>
    <xf numFmtId="0" fontId="1" fillId="0" borderId="1" xfId="0" applyFont="1" applyFill="1" applyBorder="1" applyAlignment="1">
      <alignment vertical="center" wrapText="1"/>
    </xf>
    <xf numFmtId="3" fontId="8" fillId="0" borderId="2" xfId="0" applyNumberFormat="1" applyFont="1" applyFill="1" applyBorder="1" applyAlignment="1">
      <alignment horizontal="right" vertical="center" wrapText="1"/>
    </xf>
    <xf numFmtId="3" fontId="8" fillId="0" borderId="1" xfId="1" applyNumberFormat="1" applyFont="1" applyFill="1" applyBorder="1" applyAlignment="1">
      <alignment horizontal="right" vertical="center"/>
    </xf>
    <xf numFmtId="3" fontId="8" fillId="0" borderId="1" xfId="6" applyNumberFormat="1" applyFont="1" applyFill="1" applyBorder="1" applyAlignment="1">
      <alignment vertical="center"/>
    </xf>
    <xf numFmtId="0" fontId="6" fillId="0" borderId="0" xfId="0" applyFont="1" applyFill="1" applyBorder="1" applyAlignment="1"/>
    <xf numFmtId="3" fontId="12" fillId="0" borderId="0" xfId="0" applyNumberFormat="1" applyFont="1" applyFill="1" applyBorder="1" applyAlignment="1">
      <alignment vertical="center"/>
    </xf>
    <xf numFmtId="0" fontId="7" fillId="0" borderId="1" xfId="0" applyFont="1" applyFill="1" applyBorder="1" applyAlignment="1">
      <alignment horizontal="left" vertical="top" wrapText="1"/>
    </xf>
    <xf numFmtId="0" fontId="8" fillId="0" borderId="5" xfId="0" applyFont="1" applyFill="1" applyBorder="1" applyAlignment="1">
      <alignment horizontal="right" vertical="center" wrapText="1"/>
    </xf>
    <xf numFmtId="3" fontId="8" fillId="0" borderId="1" xfId="13" applyNumberFormat="1" applyFont="1" applyFill="1" applyBorder="1" applyAlignment="1">
      <alignment vertical="center"/>
    </xf>
    <xf numFmtId="0" fontId="10" fillId="0" borderId="0" xfId="0" applyFont="1" applyFill="1" applyBorder="1" applyAlignment="1">
      <alignment horizontal="left"/>
    </xf>
    <xf numFmtId="166" fontId="8" fillId="0" borderId="5" xfId="1" applyNumberFormat="1" applyFont="1" applyFill="1" applyBorder="1" applyAlignment="1">
      <alignment horizontal="right" vertical="center" wrapText="1"/>
    </xf>
    <xf numFmtId="0" fontId="8" fillId="0" borderId="8" xfId="0" applyFont="1" applyFill="1" applyBorder="1" applyAlignment="1">
      <alignment vertical="center" wrapText="1"/>
    </xf>
    <xf numFmtId="3" fontId="8" fillId="0" borderId="8" xfId="0" applyNumberFormat="1" applyFont="1" applyFill="1" applyBorder="1" applyAlignment="1">
      <alignment horizontal="right" vertical="center"/>
    </xf>
    <xf numFmtId="0" fontId="8" fillId="0" borderId="6" xfId="0" applyFont="1" applyFill="1" applyBorder="1" applyAlignment="1">
      <alignment vertical="center" wrapText="1"/>
    </xf>
    <xf numFmtId="3" fontId="8" fillId="0" borderId="6" xfId="0" applyNumberFormat="1" applyFont="1" applyFill="1" applyBorder="1" applyAlignment="1">
      <alignment horizontal="right" vertical="center"/>
    </xf>
    <xf numFmtId="3" fontId="10" fillId="0" borderId="0" xfId="0" applyNumberFormat="1" applyFont="1" applyFill="1"/>
    <xf numFmtId="0" fontId="8" fillId="0" borderId="5" xfId="0" applyFont="1" applyFill="1" applyBorder="1" applyAlignment="1">
      <alignment horizontal="left" vertical="top"/>
    </xf>
    <xf numFmtId="3" fontId="8" fillId="0" borderId="5" xfId="0" quotePrefix="1" applyNumberFormat="1" applyFont="1" applyFill="1" applyBorder="1" applyAlignment="1">
      <alignment horizontal="right" vertical="center"/>
    </xf>
    <xf numFmtId="0" fontId="8" fillId="0" borderId="2" xfId="0" applyFont="1" applyFill="1" applyBorder="1" applyAlignment="1">
      <alignment horizontal="left" vertical="top"/>
    </xf>
    <xf numFmtId="3" fontId="8" fillId="0" borderId="2" xfId="0" quotePrefix="1" applyNumberFormat="1" applyFont="1" applyFill="1" applyBorder="1" applyAlignment="1">
      <alignment horizontal="right" vertical="center"/>
    </xf>
    <xf numFmtId="3" fontId="10" fillId="0" borderId="0" xfId="0" applyNumberFormat="1" applyFont="1" applyFill="1" applyBorder="1"/>
    <xf numFmtId="3" fontId="8" fillId="0" borderId="2" xfId="13" applyNumberFormat="1" applyFont="1" applyFill="1" applyBorder="1" applyAlignment="1">
      <alignment horizontal="right" vertical="center" wrapText="1"/>
    </xf>
    <xf numFmtId="0" fontId="10" fillId="0" borderId="0" xfId="0" applyFont="1" applyFill="1" applyBorder="1" applyAlignment="1">
      <alignment horizontal="left" vertical="top" wrapText="1"/>
    </xf>
    <xf numFmtId="166" fontId="8" fillId="0" borderId="1" xfId="1" applyNumberFormat="1" applyFont="1" applyFill="1" applyBorder="1" applyAlignment="1">
      <alignment horizontal="right" vertical="center" wrapText="1"/>
    </xf>
    <xf numFmtId="165" fontId="8" fillId="0" borderId="1" xfId="0" applyNumberFormat="1" applyFont="1" applyFill="1" applyBorder="1" applyAlignment="1" applyProtection="1">
      <alignment vertical="center"/>
    </xf>
    <xf numFmtId="0" fontId="8" fillId="0" borderId="1" xfId="0" applyFont="1" applyFill="1" applyBorder="1" applyAlignment="1">
      <alignment horizontal="left" vertical="center" wrapText="1"/>
    </xf>
    <xf numFmtId="0" fontId="10" fillId="0" borderId="1" xfId="0" applyFont="1" applyFill="1" applyBorder="1" applyAlignment="1">
      <alignment horizontal="left" vertical="top" wrapText="1"/>
    </xf>
    <xf numFmtId="0" fontId="8" fillId="0" borderId="0" xfId="0" applyFont="1" applyFill="1" applyBorder="1" applyAlignment="1">
      <alignment horizontal="left" wrapText="1"/>
    </xf>
    <xf numFmtId="0" fontId="10" fillId="0" borderId="1" xfId="0" applyFont="1" applyFill="1" applyBorder="1" applyAlignment="1">
      <alignment vertical="top" wrapText="1"/>
    </xf>
    <xf numFmtId="0" fontId="8" fillId="0" borderId="0" xfId="0" applyFont="1" applyFill="1" applyBorder="1" applyAlignment="1">
      <alignment wrapText="1"/>
    </xf>
    <xf numFmtId="0" fontId="16" fillId="0" borderId="1" xfId="0" applyFont="1" applyFill="1" applyBorder="1" applyAlignment="1">
      <alignment vertical="top" wrapText="1"/>
    </xf>
    <xf numFmtId="0" fontId="23" fillId="0" borderId="3" xfId="0" applyFont="1" applyFill="1" applyBorder="1" applyAlignment="1">
      <alignment wrapText="1"/>
    </xf>
    <xf numFmtId="0" fontId="23" fillId="0" borderId="3" xfId="0" applyFont="1" applyFill="1" applyBorder="1" applyAlignment="1"/>
    <xf numFmtId="0" fontId="23" fillId="0" borderId="3" xfId="0" applyFont="1" applyFill="1" applyBorder="1" applyAlignment="1">
      <alignment horizontal="right" wrapText="1"/>
    </xf>
    <xf numFmtId="0" fontId="23" fillId="0" borderId="0" xfId="0" applyFont="1" applyFill="1" applyBorder="1" applyAlignment="1">
      <alignment horizontal="center"/>
    </xf>
    <xf numFmtId="0" fontId="23" fillId="0" borderId="0" xfId="0" applyFont="1" applyFill="1" applyAlignment="1">
      <alignment horizontal="center"/>
    </xf>
    <xf numFmtId="0" fontId="24" fillId="0" borderId="0" xfId="0" applyFont="1" applyFill="1"/>
    <xf numFmtId="0" fontId="23" fillId="0" borderId="0" xfId="0" applyFont="1" applyFill="1" applyAlignment="1">
      <alignment vertical="center"/>
    </xf>
    <xf numFmtId="0" fontId="25" fillId="0" borderId="0" xfId="0" applyFont="1" applyFill="1" applyAlignment="1">
      <alignment vertical="center" wrapText="1"/>
    </xf>
    <xf numFmtId="165" fontId="25" fillId="0" borderId="0" xfId="0" applyNumberFormat="1" applyFont="1" applyFill="1" applyAlignment="1" applyProtection="1">
      <alignment horizontal="right"/>
    </xf>
    <xf numFmtId="0" fontId="25" fillId="0" borderId="0" xfId="0" applyFont="1" applyFill="1" applyBorder="1"/>
    <xf numFmtId="0" fontId="25" fillId="0" borderId="0" xfId="0" applyFont="1" applyFill="1"/>
    <xf numFmtId="0" fontId="23" fillId="0" borderId="4" xfId="0" applyFont="1" applyFill="1" applyBorder="1" applyAlignment="1">
      <alignment vertical="justify"/>
    </xf>
    <xf numFmtId="3" fontId="23" fillId="0" borderId="4" xfId="0" applyNumberFormat="1" applyFont="1" applyFill="1" applyBorder="1" applyAlignment="1">
      <alignment vertical="center"/>
    </xf>
    <xf numFmtId="0" fontId="23" fillId="0" borderId="0" xfId="0" applyFont="1" applyFill="1" applyBorder="1" applyAlignment="1">
      <alignment vertical="justify"/>
    </xf>
    <xf numFmtId="165" fontId="25" fillId="0" borderId="0" xfId="0" applyNumberFormat="1" applyFont="1" applyFill="1" applyAlignment="1" applyProtection="1">
      <alignment horizontal="right" vertical="center"/>
    </xf>
    <xf numFmtId="0" fontId="26" fillId="0" borderId="4" xfId="0" applyFont="1" applyFill="1" applyBorder="1" applyAlignment="1"/>
    <xf numFmtId="3" fontId="23" fillId="0" borderId="1" xfId="0" applyNumberFormat="1" applyFont="1" applyFill="1" applyBorder="1" applyAlignment="1">
      <alignment horizontal="right" vertical="center"/>
    </xf>
    <xf numFmtId="0" fontId="25" fillId="0" borderId="1" xfId="0" applyFont="1" applyFill="1" applyBorder="1"/>
    <xf numFmtId="0" fontId="27" fillId="0" borderId="0" xfId="0" applyFont="1" applyFill="1"/>
    <xf numFmtId="0" fontId="10" fillId="0" borderId="1" xfId="0" applyFont="1" applyFill="1" applyBorder="1" applyAlignment="1">
      <alignment vertical="top"/>
    </xf>
    <xf numFmtId="0" fontId="24" fillId="0" borderId="0" xfId="0" applyFont="1" applyFill="1" applyBorder="1"/>
    <xf numFmtId="0" fontId="23" fillId="0" borderId="1" xfId="0" applyFont="1" applyFill="1" applyBorder="1" applyAlignment="1">
      <alignment vertical="justify"/>
    </xf>
    <xf numFmtId="0" fontId="16" fillId="0" borderId="1" xfId="0" applyFont="1" applyFill="1" applyBorder="1" applyAlignment="1">
      <alignment vertical="top"/>
    </xf>
    <xf numFmtId="0" fontId="23" fillId="0" borderId="1" xfId="0" applyFont="1" applyFill="1" applyBorder="1"/>
    <xf numFmtId="0" fontId="26" fillId="0" borderId="0" xfId="0" applyFont="1" applyFill="1" applyBorder="1"/>
    <xf numFmtId="0" fontId="26" fillId="0" borderId="0" xfId="0" applyFont="1" applyFill="1"/>
    <xf numFmtId="3" fontId="23" fillId="0" borderId="1" xfId="0" applyNumberFormat="1" applyFont="1" applyFill="1" applyBorder="1" applyAlignment="1">
      <alignment vertical="center"/>
    </xf>
    <xf numFmtId="0" fontId="26" fillId="0" borderId="1" xfId="0" applyFont="1" applyFill="1" applyBorder="1"/>
    <xf numFmtId="0" fontId="23" fillId="0" borderId="4" xfId="0" applyFont="1" applyFill="1" applyBorder="1" applyAlignment="1">
      <alignment vertical="center"/>
    </xf>
    <xf numFmtId="0" fontId="23" fillId="0" borderId="1" xfId="0" applyFont="1" applyFill="1" applyBorder="1" applyAlignment="1">
      <alignment vertical="center"/>
    </xf>
    <xf numFmtId="3" fontId="25" fillId="0" borderId="0" xfId="0" applyNumberFormat="1" applyFont="1" applyFill="1" applyBorder="1"/>
    <xf numFmtId="0" fontId="23" fillId="0" borderId="0" xfId="0" applyFont="1" applyFill="1" applyAlignment="1">
      <alignment vertical="justify"/>
    </xf>
    <xf numFmtId="3" fontId="23" fillId="0" borderId="0" xfId="0" applyNumberFormat="1" applyFont="1" applyFill="1" applyAlignment="1">
      <alignment vertical="center"/>
    </xf>
    <xf numFmtId="3" fontId="23" fillId="0" borderId="0" xfId="0" applyNumberFormat="1" applyFont="1" applyFill="1" applyAlignment="1">
      <alignment horizontal="right" vertical="center"/>
    </xf>
    <xf numFmtId="0" fontId="10" fillId="0" borderId="0" xfId="0" applyFont="1" applyFill="1" applyAlignment="1">
      <alignment vertical="center" wrapText="1"/>
    </xf>
    <xf numFmtId="3" fontId="10" fillId="0" borderId="0" xfId="0" applyNumberFormat="1" applyFont="1" applyFill="1" applyAlignment="1">
      <alignment horizontal="right" vertical="center"/>
    </xf>
    <xf numFmtId="3" fontId="10" fillId="0" borderId="1" xfId="0" quotePrefix="1" applyNumberFormat="1" applyFont="1" applyFill="1" applyBorder="1" applyAlignment="1">
      <alignment horizontal="right" vertical="center"/>
    </xf>
    <xf numFmtId="0" fontId="26" fillId="0" borderId="4" xfId="0" applyFont="1" applyFill="1" applyBorder="1"/>
    <xf numFmtId="0" fontId="28" fillId="3" borderId="5" xfId="0" applyFont="1" applyFill="1" applyBorder="1" applyAlignment="1">
      <alignment vertical="center" wrapText="1"/>
    </xf>
    <xf numFmtId="3" fontId="8" fillId="3" borderId="5" xfId="0" applyNumberFormat="1" applyFont="1" applyFill="1" applyBorder="1" applyAlignment="1">
      <alignment horizontal="right" vertical="center" wrapText="1"/>
    </xf>
    <xf numFmtId="3" fontId="8" fillId="3" borderId="5" xfId="0" quotePrefix="1" applyNumberFormat="1" applyFont="1" applyFill="1" applyBorder="1" applyAlignment="1">
      <alignment horizontal="right" vertical="center" wrapText="1"/>
    </xf>
    <xf numFmtId="3" fontId="8" fillId="3" borderId="1" xfId="0" applyNumberFormat="1" applyFont="1" applyFill="1" applyBorder="1" applyAlignment="1">
      <alignment horizontal="right" vertical="center" wrapText="1"/>
    </xf>
    <xf numFmtId="0" fontId="8" fillId="3" borderId="5" xfId="0" applyFont="1" applyFill="1" applyBorder="1" applyAlignment="1">
      <alignment vertical="center" wrapText="1"/>
    </xf>
    <xf numFmtId="0" fontId="8" fillId="3" borderId="5" xfId="0" applyFont="1" applyFill="1" applyBorder="1" applyAlignment="1">
      <alignment horizontal="right" vertical="center" wrapText="1"/>
    </xf>
    <xf numFmtId="3" fontId="8" fillId="3" borderId="5" xfId="0" applyNumberFormat="1" applyFont="1" applyFill="1" applyBorder="1" applyAlignment="1">
      <alignment vertical="center"/>
    </xf>
    <xf numFmtId="3" fontId="8" fillId="3" borderId="1" xfId="0" applyNumberFormat="1" applyFont="1" applyFill="1" applyBorder="1" applyAlignment="1">
      <alignment horizontal="right" vertical="center"/>
    </xf>
    <xf numFmtId="3" fontId="8" fillId="3" borderId="1" xfId="0" quotePrefix="1" applyNumberFormat="1" applyFont="1" applyFill="1" applyBorder="1" applyAlignment="1">
      <alignment horizontal="right" vertical="center"/>
    </xf>
    <xf numFmtId="0" fontId="8" fillId="0" borderId="0" xfId="0" applyFont="1" applyFill="1" applyBorder="1" applyAlignment="1">
      <alignment horizontal="left" wrapText="1"/>
    </xf>
    <xf numFmtId="0" fontId="8" fillId="0" borderId="0" xfId="2" applyFont="1" applyFill="1" applyBorder="1" applyAlignment="1">
      <alignment horizontal="left" vertical="center" wrapText="1"/>
    </xf>
  </cellXfs>
  <cellStyles count="18">
    <cellStyle name="Goed 2" xfId="17" xr:uid="{00000000-0005-0000-0000-000000000000}"/>
    <cellStyle name="Komma" xfId="1" builtinId="3"/>
    <cellStyle name="Komma 2" xfId="5" xr:uid="{00000000-0005-0000-0000-000002000000}"/>
    <cellStyle name="Komma 2 2" xfId="12" xr:uid="{00000000-0005-0000-0000-000003000000}"/>
    <cellStyle name="Komma 3" xfId="4" xr:uid="{00000000-0005-0000-0000-000004000000}"/>
    <cellStyle name="Komma 3 2" xfId="11" xr:uid="{00000000-0005-0000-0000-000005000000}"/>
    <cellStyle name="Komma 4" xfId="7" xr:uid="{00000000-0005-0000-0000-000006000000}"/>
    <cellStyle name="Komma 4 2" xfId="14" xr:uid="{00000000-0005-0000-0000-000007000000}"/>
    <cellStyle name="Standaard" xfId="0" builtinId="0"/>
    <cellStyle name="Standaard 2" xfId="6" xr:uid="{00000000-0005-0000-0000-000009000000}"/>
    <cellStyle name="Standaard 2 2" xfId="8" xr:uid="{00000000-0005-0000-0000-00000A000000}"/>
    <cellStyle name="Standaard 2 2 2" xfId="15" xr:uid="{00000000-0005-0000-0000-00000B000000}"/>
    <cellStyle name="Standaard 2 3" xfId="13" xr:uid="{00000000-0005-0000-0000-00000C000000}"/>
    <cellStyle name="Standaard 3" xfId="9" xr:uid="{00000000-0005-0000-0000-00000D000000}"/>
    <cellStyle name="Standaard 3 2" xfId="16" xr:uid="{00000000-0005-0000-0000-00000E000000}"/>
    <cellStyle name="Standaard 4" xfId="10" xr:uid="{00000000-0005-0000-0000-00000F000000}"/>
    <cellStyle name="Standaard_8_Subsidies" xfId="2" xr:uid="{00000000-0005-0000-0000-000010000000}"/>
    <cellStyle name="Standaard_Gewijzigde subsidiestaat" xfId="3" xr:uid="{00000000-0005-0000-0000-00001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Kantoorth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W335"/>
  <sheetViews>
    <sheetView showGridLines="0" tabSelected="1" view="pageBreakPreview" zoomScale="90" zoomScaleNormal="90" zoomScaleSheetLayoutView="90" workbookViewId="0">
      <pane xSplit="2" ySplit="1" topLeftCell="C2" activePane="bottomRight" state="frozen"/>
      <selection pane="topRight" activeCell="C1" sqref="C1"/>
      <selection pane="bottomLeft" activeCell="A5" sqref="A5"/>
      <selection pane="bottomRight" activeCell="A72" sqref="A72:XFD72"/>
    </sheetView>
  </sheetViews>
  <sheetFormatPr defaultColWidth="9.140625" defaultRowHeight="13.5" x14ac:dyDescent="0.25"/>
  <cols>
    <col min="1" max="1" width="30.85546875" style="84" customWidth="1"/>
    <col min="2" max="2" width="31.5703125" style="21" customWidth="1"/>
    <col min="3" max="3" width="84" style="39" customWidth="1"/>
    <col min="4" max="7" width="15.85546875" style="9" customWidth="1"/>
    <col min="8" max="49" width="9.140625" style="67"/>
    <col min="50" max="16384" width="9.140625" style="84"/>
  </cols>
  <sheetData>
    <row r="1" spans="1:49" s="134" customFormat="1" ht="54" x14ac:dyDescent="0.25">
      <c r="A1" s="130" t="s">
        <v>226</v>
      </c>
      <c r="B1" s="131" t="s">
        <v>64</v>
      </c>
      <c r="C1" s="130" t="s">
        <v>65</v>
      </c>
      <c r="D1" s="132" t="s">
        <v>227</v>
      </c>
      <c r="E1" s="132" t="s">
        <v>228</v>
      </c>
      <c r="F1" s="132" t="s">
        <v>229</v>
      </c>
      <c r="G1" s="132" t="s">
        <v>38</v>
      </c>
      <c r="H1" s="133"/>
      <c r="I1" s="133"/>
      <c r="J1" s="133"/>
      <c r="K1" s="133"/>
      <c r="L1" s="133"/>
      <c r="M1" s="133"/>
      <c r="N1" s="133"/>
      <c r="O1" s="133"/>
      <c r="P1" s="133"/>
      <c r="Q1" s="133"/>
      <c r="R1" s="133"/>
      <c r="S1" s="133"/>
      <c r="T1" s="133"/>
      <c r="U1" s="133"/>
      <c r="V1" s="133"/>
      <c r="W1" s="133"/>
      <c r="X1" s="133"/>
      <c r="Y1" s="133"/>
      <c r="Z1" s="133"/>
      <c r="AA1" s="133"/>
      <c r="AB1" s="133"/>
      <c r="AC1" s="133"/>
      <c r="AD1" s="133"/>
      <c r="AE1" s="133"/>
      <c r="AF1" s="133"/>
      <c r="AG1" s="133"/>
      <c r="AH1" s="133"/>
      <c r="AI1" s="133"/>
      <c r="AJ1" s="133"/>
      <c r="AK1" s="133"/>
      <c r="AL1" s="133"/>
      <c r="AM1" s="133"/>
      <c r="AN1" s="133"/>
      <c r="AO1" s="133"/>
      <c r="AP1" s="133"/>
      <c r="AQ1" s="133"/>
      <c r="AR1" s="133"/>
      <c r="AS1" s="133"/>
      <c r="AT1" s="133"/>
      <c r="AU1" s="133"/>
      <c r="AV1" s="133"/>
      <c r="AW1" s="133"/>
    </row>
    <row r="2" spans="1:49" s="140" customFormat="1" ht="16.5" x14ac:dyDescent="0.25">
      <c r="A2" s="135" t="s">
        <v>23</v>
      </c>
      <c r="B2" s="136"/>
      <c r="C2" s="137"/>
      <c r="D2" s="138"/>
      <c r="E2" s="138"/>
      <c r="F2" s="138"/>
      <c r="G2" s="138"/>
      <c r="H2" s="139"/>
      <c r="I2" s="139"/>
      <c r="J2" s="139"/>
      <c r="K2" s="139"/>
      <c r="L2" s="139"/>
      <c r="M2" s="139"/>
      <c r="N2" s="139"/>
      <c r="O2" s="139"/>
      <c r="P2" s="139"/>
      <c r="Q2" s="139"/>
      <c r="R2" s="139"/>
      <c r="S2" s="139"/>
      <c r="T2" s="139"/>
      <c r="U2" s="139"/>
      <c r="V2" s="139"/>
      <c r="W2" s="139"/>
      <c r="X2" s="139"/>
      <c r="Y2" s="139"/>
      <c r="Z2" s="139"/>
      <c r="AA2" s="139"/>
      <c r="AB2" s="139"/>
      <c r="AC2" s="139"/>
      <c r="AD2" s="139"/>
      <c r="AE2" s="139"/>
      <c r="AF2" s="139"/>
      <c r="AG2" s="139"/>
      <c r="AH2" s="139"/>
      <c r="AI2" s="139"/>
      <c r="AJ2" s="139"/>
      <c r="AK2" s="139"/>
      <c r="AL2" s="139"/>
      <c r="AM2" s="139"/>
      <c r="AN2" s="139"/>
      <c r="AO2" s="139"/>
      <c r="AP2" s="139"/>
      <c r="AQ2" s="139"/>
      <c r="AR2" s="139"/>
      <c r="AS2" s="139"/>
      <c r="AT2" s="139"/>
      <c r="AU2" s="139"/>
      <c r="AV2" s="139"/>
      <c r="AW2" s="139"/>
    </row>
    <row r="3" spans="1:49" s="5" customFormat="1" x14ac:dyDescent="0.25">
      <c r="A3" s="76"/>
      <c r="B3" s="40" t="s">
        <v>147</v>
      </c>
      <c r="C3" s="40" t="s">
        <v>206</v>
      </c>
      <c r="D3" s="64">
        <v>40</v>
      </c>
      <c r="E3" s="64"/>
      <c r="F3" s="64">
        <f>D3-E3</f>
        <v>40</v>
      </c>
      <c r="G3" s="62"/>
      <c r="H3" s="89"/>
      <c r="I3" s="89"/>
      <c r="J3" s="89"/>
      <c r="K3" s="89"/>
      <c r="L3" s="89"/>
      <c r="M3" s="89"/>
      <c r="N3" s="89"/>
      <c r="O3" s="89"/>
      <c r="P3" s="89"/>
      <c r="Q3" s="89"/>
      <c r="R3" s="89"/>
      <c r="S3" s="89"/>
      <c r="T3" s="89"/>
      <c r="U3" s="89"/>
      <c r="V3" s="89"/>
      <c r="W3" s="89"/>
      <c r="X3" s="89"/>
      <c r="Y3" s="89"/>
      <c r="Z3" s="89"/>
      <c r="AA3" s="89"/>
      <c r="AB3" s="89"/>
      <c r="AC3" s="89"/>
      <c r="AD3" s="89"/>
      <c r="AE3" s="89"/>
      <c r="AF3" s="89"/>
      <c r="AG3" s="89"/>
      <c r="AH3" s="89"/>
      <c r="AI3" s="89"/>
      <c r="AJ3" s="89"/>
      <c r="AK3" s="89"/>
      <c r="AL3" s="89"/>
      <c r="AM3" s="89"/>
      <c r="AN3" s="89"/>
      <c r="AO3" s="89"/>
      <c r="AP3" s="89"/>
      <c r="AQ3" s="89"/>
      <c r="AR3" s="89"/>
      <c r="AS3" s="89"/>
      <c r="AT3" s="89"/>
      <c r="AU3" s="89"/>
      <c r="AV3" s="89"/>
      <c r="AW3" s="89"/>
    </row>
    <row r="4" spans="1:49" s="5" customFormat="1" x14ac:dyDescent="0.25">
      <c r="A4" s="76"/>
      <c r="B4" s="40" t="s">
        <v>145</v>
      </c>
      <c r="C4" s="40" t="s">
        <v>141</v>
      </c>
      <c r="D4" s="64">
        <v>349</v>
      </c>
      <c r="E4" s="64"/>
      <c r="F4" s="64">
        <f t="shared" ref="F4:F79" si="0">D4-E4</f>
        <v>349</v>
      </c>
      <c r="G4" s="62">
        <f>+D4</f>
        <v>349</v>
      </c>
      <c r="H4" s="89"/>
      <c r="I4" s="89"/>
      <c r="J4" s="89"/>
      <c r="K4" s="89"/>
      <c r="L4" s="89"/>
      <c r="M4" s="89"/>
      <c r="N4" s="89"/>
      <c r="O4" s="89"/>
      <c r="P4" s="89"/>
      <c r="Q4" s="89"/>
      <c r="R4" s="89"/>
      <c r="S4" s="89"/>
      <c r="T4" s="89"/>
      <c r="U4" s="89"/>
      <c r="V4" s="89"/>
      <c r="W4" s="89"/>
      <c r="X4" s="89"/>
      <c r="Y4" s="89"/>
      <c r="Z4" s="89"/>
      <c r="AA4" s="89"/>
      <c r="AB4" s="89"/>
      <c r="AC4" s="89"/>
      <c r="AD4" s="89"/>
      <c r="AE4" s="89"/>
      <c r="AF4" s="89"/>
      <c r="AG4" s="89"/>
      <c r="AH4" s="89"/>
      <c r="AI4" s="89"/>
      <c r="AJ4" s="89"/>
      <c r="AK4" s="89"/>
      <c r="AL4" s="89"/>
      <c r="AM4" s="89"/>
      <c r="AN4" s="89"/>
      <c r="AO4" s="89"/>
      <c r="AP4" s="89"/>
      <c r="AQ4" s="89"/>
      <c r="AR4" s="89"/>
      <c r="AS4" s="89"/>
      <c r="AT4" s="89"/>
      <c r="AU4" s="89"/>
      <c r="AV4" s="89"/>
      <c r="AW4" s="89"/>
    </row>
    <row r="5" spans="1:49" s="65" customFormat="1" x14ac:dyDescent="0.25">
      <c r="A5" s="4" t="s">
        <v>34</v>
      </c>
      <c r="B5" s="86"/>
      <c r="C5" s="86"/>
      <c r="D5" s="74">
        <f>SUM(D3:D4)</f>
        <v>389</v>
      </c>
      <c r="E5" s="74">
        <f>SUM(E3:E4)</f>
        <v>0</v>
      </c>
      <c r="F5" s="74">
        <f t="shared" si="0"/>
        <v>389</v>
      </c>
      <c r="G5" s="74">
        <f>SUM(G3:G4)</f>
        <v>349</v>
      </c>
      <c r="H5" s="90"/>
      <c r="I5" s="90"/>
      <c r="J5" s="90"/>
      <c r="K5" s="90"/>
      <c r="L5" s="90"/>
      <c r="M5" s="90"/>
      <c r="N5" s="90"/>
      <c r="O5" s="90"/>
      <c r="P5" s="90"/>
      <c r="Q5" s="90"/>
      <c r="R5" s="90"/>
      <c r="S5" s="90"/>
      <c r="T5" s="90"/>
      <c r="U5" s="90"/>
      <c r="V5" s="90"/>
      <c r="W5" s="90"/>
      <c r="X5" s="90"/>
      <c r="Y5" s="90"/>
      <c r="Z5" s="90"/>
      <c r="AA5" s="90"/>
      <c r="AB5" s="90"/>
      <c r="AC5" s="90"/>
      <c r="AD5" s="90"/>
      <c r="AE5" s="90"/>
      <c r="AF5" s="90"/>
      <c r="AG5" s="90"/>
      <c r="AH5" s="90"/>
      <c r="AI5" s="90"/>
      <c r="AJ5" s="90"/>
      <c r="AK5" s="90"/>
      <c r="AL5" s="90"/>
      <c r="AM5" s="90"/>
      <c r="AN5" s="90"/>
      <c r="AO5" s="90"/>
      <c r="AP5" s="90"/>
      <c r="AQ5" s="90"/>
      <c r="AR5" s="90"/>
      <c r="AS5" s="90"/>
      <c r="AT5" s="90"/>
      <c r="AU5" s="90"/>
      <c r="AV5" s="90"/>
      <c r="AW5" s="90"/>
    </row>
    <row r="6" spans="1:49" s="65" customFormat="1" x14ac:dyDescent="0.2">
      <c r="A6" s="6"/>
      <c r="B6" s="86" t="s">
        <v>48</v>
      </c>
      <c r="C6" s="86" t="s">
        <v>49</v>
      </c>
      <c r="D6" s="64">
        <v>205</v>
      </c>
      <c r="E6" s="64"/>
      <c r="F6" s="64">
        <f t="shared" si="0"/>
        <v>205</v>
      </c>
      <c r="G6" s="64">
        <v>162</v>
      </c>
      <c r="H6" s="90"/>
      <c r="I6" s="90"/>
      <c r="J6" s="90"/>
      <c r="K6" s="90"/>
      <c r="L6" s="90"/>
      <c r="M6" s="90"/>
      <c r="N6" s="90"/>
      <c r="O6" s="90"/>
      <c r="P6" s="90"/>
      <c r="Q6" s="90"/>
      <c r="R6" s="90"/>
      <c r="S6" s="90"/>
      <c r="T6" s="90"/>
      <c r="U6" s="90"/>
      <c r="V6" s="90"/>
      <c r="W6" s="90"/>
      <c r="X6" s="90"/>
      <c r="Y6" s="90"/>
      <c r="Z6" s="90"/>
      <c r="AA6" s="90"/>
      <c r="AB6" s="90"/>
      <c r="AC6" s="90"/>
      <c r="AD6" s="90"/>
      <c r="AE6" s="90"/>
      <c r="AF6" s="90"/>
      <c r="AG6" s="90"/>
      <c r="AH6" s="90"/>
      <c r="AI6" s="90"/>
      <c r="AJ6" s="90"/>
      <c r="AK6" s="90"/>
      <c r="AL6" s="90"/>
      <c r="AM6" s="90"/>
      <c r="AN6" s="90"/>
      <c r="AO6" s="90"/>
      <c r="AP6" s="90"/>
      <c r="AQ6" s="90"/>
      <c r="AR6" s="90"/>
      <c r="AS6" s="90"/>
      <c r="AT6" s="90"/>
      <c r="AU6" s="90"/>
      <c r="AV6" s="90"/>
      <c r="AW6" s="90"/>
    </row>
    <row r="7" spans="1:49" s="65" customFormat="1" ht="40.5" x14ac:dyDescent="0.2">
      <c r="A7" s="6"/>
      <c r="B7" s="86" t="s">
        <v>103</v>
      </c>
      <c r="C7" s="86" t="s">
        <v>97</v>
      </c>
      <c r="D7" s="64">
        <v>3026</v>
      </c>
      <c r="E7" s="64"/>
      <c r="F7" s="64">
        <f t="shared" si="0"/>
        <v>3026</v>
      </c>
      <c r="G7" s="64"/>
      <c r="H7" s="90"/>
      <c r="I7" s="90"/>
      <c r="J7" s="90"/>
      <c r="K7" s="90"/>
      <c r="L7" s="90"/>
      <c r="M7" s="90"/>
      <c r="N7" s="90"/>
      <c r="O7" s="90"/>
      <c r="P7" s="90"/>
      <c r="Q7" s="90"/>
      <c r="R7" s="90"/>
      <c r="S7" s="90"/>
      <c r="T7" s="90"/>
      <c r="U7" s="90"/>
      <c r="V7" s="90"/>
      <c r="W7" s="90"/>
      <c r="X7" s="90"/>
      <c r="Y7" s="90"/>
      <c r="Z7" s="90"/>
      <c r="AA7" s="90"/>
      <c r="AB7" s="90"/>
      <c r="AC7" s="90"/>
      <c r="AD7" s="90"/>
      <c r="AE7" s="90"/>
      <c r="AF7" s="90"/>
      <c r="AG7" s="90"/>
      <c r="AH7" s="90"/>
      <c r="AI7" s="90"/>
      <c r="AJ7" s="90"/>
      <c r="AK7" s="90"/>
      <c r="AL7" s="90"/>
      <c r="AM7" s="90"/>
      <c r="AN7" s="90"/>
      <c r="AO7" s="90"/>
      <c r="AP7" s="90"/>
      <c r="AQ7" s="90"/>
      <c r="AR7" s="90"/>
      <c r="AS7" s="90"/>
      <c r="AT7" s="90"/>
      <c r="AU7" s="90"/>
      <c r="AV7" s="90"/>
      <c r="AW7" s="90"/>
    </row>
    <row r="8" spans="1:49" s="7" customFormat="1" x14ac:dyDescent="0.25">
      <c r="A8" s="4" t="s">
        <v>35</v>
      </c>
      <c r="B8" s="70"/>
      <c r="C8" s="70"/>
      <c r="D8" s="74">
        <f>SUM(D6:D7)</f>
        <v>3231</v>
      </c>
      <c r="E8" s="74">
        <f>SUM(E6:E7)</f>
        <v>0</v>
      </c>
      <c r="F8" s="74">
        <f t="shared" si="0"/>
        <v>3231</v>
      </c>
      <c r="G8" s="74">
        <f>SUM(G6:G7)</f>
        <v>162</v>
      </c>
      <c r="H8" s="91"/>
      <c r="I8" s="91"/>
      <c r="J8" s="91"/>
      <c r="K8" s="91"/>
      <c r="L8" s="91"/>
      <c r="M8" s="91"/>
      <c r="N8" s="91"/>
      <c r="O8" s="91"/>
      <c r="P8" s="91"/>
      <c r="Q8" s="91"/>
      <c r="R8" s="91"/>
      <c r="S8" s="91"/>
      <c r="T8" s="91"/>
      <c r="U8" s="91"/>
      <c r="V8" s="91"/>
      <c r="W8" s="91"/>
      <c r="X8" s="91"/>
      <c r="Y8" s="91"/>
      <c r="Z8" s="91"/>
      <c r="AA8" s="91"/>
      <c r="AB8" s="91"/>
      <c r="AC8" s="91"/>
      <c r="AD8" s="91"/>
      <c r="AE8" s="91"/>
      <c r="AF8" s="91"/>
      <c r="AG8" s="91"/>
      <c r="AH8" s="91"/>
      <c r="AI8" s="91"/>
      <c r="AJ8" s="91"/>
      <c r="AK8" s="91"/>
      <c r="AL8" s="91"/>
      <c r="AM8" s="91"/>
      <c r="AN8" s="91"/>
      <c r="AO8" s="91"/>
      <c r="AP8" s="91"/>
      <c r="AQ8" s="91"/>
      <c r="AR8" s="91"/>
      <c r="AS8" s="91"/>
      <c r="AT8" s="91"/>
      <c r="AU8" s="91"/>
      <c r="AV8" s="91"/>
      <c r="AW8" s="91"/>
    </row>
    <row r="9" spans="1:49" x14ac:dyDescent="0.25">
      <c r="A9" s="66"/>
      <c r="B9" s="44"/>
      <c r="D9" s="24"/>
      <c r="E9" s="24"/>
      <c r="F9" s="24">
        <f t="shared" si="0"/>
        <v>0</v>
      </c>
      <c r="G9" s="24"/>
    </row>
    <row r="10" spans="1:49" s="141" customFormat="1" ht="13.5" customHeight="1" x14ac:dyDescent="0.2">
      <c r="C10" s="141" t="s">
        <v>281</v>
      </c>
      <c r="D10" s="142">
        <f>SUM(D8,D5)</f>
        <v>3620</v>
      </c>
      <c r="E10" s="142">
        <f>SUM(E8,E5)</f>
        <v>0</v>
      </c>
      <c r="F10" s="142">
        <f t="shared" si="0"/>
        <v>3620</v>
      </c>
      <c r="G10" s="142">
        <f>SUM(G8,G5)</f>
        <v>511</v>
      </c>
      <c r="H10" s="143"/>
      <c r="I10" s="143"/>
      <c r="J10" s="143"/>
      <c r="K10" s="143"/>
      <c r="L10" s="143"/>
      <c r="M10" s="143"/>
      <c r="N10" s="143"/>
      <c r="O10" s="143"/>
      <c r="P10" s="143"/>
      <c r="Q10" s="143"/>
      <c r="R10" s="143"/>
      <c r="S10" s="143"/>
      <c r="T10" s="143"/>
      <c r="U10" s="143"/>
      <c r="V10" s="143"/>
      <c r="W10" s="143"/>
      <c r="X10" s="143"/>
      <c r="Y10" s="143"/>
      <c r="Z10" s="143"/>
      <c r="AA10" s="143"/>
      <c r="AB10" s="143"/>
      <c r="AC10" s="143"/>
      <c r="AD10" s="143"/>
      <c r="AE10" s="143"/>
      <c r="AF10" s="143"/>
      <c r="AG10" s="143"/>
      <c r="AH10" s="143"/>
      <c r="AI10" s="143"/>
      <c r="AJ10" s="143"/>
      <c r="AK10" s="143"/>
      <c r="AL10" s="143"/>
      <c r="AM10" s="143"/>
      <c r="AN10" s="143"/>
      <c r="AO10" s="143"/>
      <c r="AP10" s="143"/>
      <c r="AQ10" s="143"/>
      <c r="AR10" s="143"/>
      <c r="AS10" s="143"/>
      <c r="AT10" s="143"/>
      <c r="AU10" s="143"/>
      <c r="AV10" s="143"/>
      <c r="AW10" s="143"/>
    </row>
    <row r="11" spans="1:49" ht="16.5" x14ac:dyDescent="0.25">
      <c r="A11" s="20"/>
      <c r="B11" s="44"/>
      <c r="D11" s="24"/>
      <c r="E11" s="24"/>
      <c r="F11" s="24"/>
      <c r="G11" s="24"/>
    </row>
    <row r="12" spans="1:49" s="140" customFormat="1" ht="16.5" x14ac:dyDescent="0.25">
      <c r="A12" s="135" t="s">
        <v>6</v>
      </c>
      <c r="B12" s="136"/>
      <c r="C12" s="137"/>
      <c r="D12" s="144"/>
      <c r="E12" s="144"/>
      <c r="F12" s="144"/>
      <c r="G12" s="144"/>
      <c r="H12" s="139"/>
      <c r="I12" s="139"/>
      <c r="J12" s="139"/>
      <c r="K12" s="139"/>
      <c r="L12" s="139"/>
      <c r="M12" s="139"/>
      <c r="N12" s="139"/>
      <c r="O12" s="139"/>
      <c r="P12" s="139"/>
      <c r="Q12" s="139"/>
      <c r="R12" s="139"/>
      <c r="S12" s="139"/>
      <c r="T12" s="139"/>
      <c r="U12" s="139"/>
      <c r="V12" s="139"/>
      <c r="W12" s="139"/>
      <c r="X12" s="139"/>
      <c r="Y12" s="139"/>
      <c r="Z12" s="139"/>
      <c r="AA12" s="139"/>
      <c r="AB12" s="139"/>
      <c r="AC12" s="139"/>
      <c r="AD12" s="139"/>
      <c r="AE12" s="139"/>
      <c r="AF12" s="139"/>
      <c r="AG12" s="139"/>
      <c r="AH12" s="139"/>
      <c r="AI12" s="139"/>
      <c r="AJ12" s="139"/>
      <c r="AK12" s="139"/>
      <c r="AL12" s="139"/>
      <c r="AM12" s="139"/>
      <c r="AN12" s="139"/>
      <c r="AO12" s="139"/>
      <c r="AP12" s="139"/>
      <c r="AQ12" s="139"/>
      <c r="AR12" s="139"/>
      <c r="AS12" s="139"/>
      <c r="AT12" s="139"/>
      <c r="AU12" s="139"/>
      <c r="AV12" s="139"/>
      <c r="AW12" s="139"/>
    </row>
    <row r="13" spans="1:49" ht="27" x14ac:dyDescent="0.25">
      <c r="A13" s="76"/>
      <c r="B13" s="71" t="s">
        <v>7</v>
      </c>
      <c r="C13" s="86" t="s">
        <v>8</v>
      </c>
      <c r="D13" s="175">
        <v>79</v>
      </c>
      <c r="E13" s="87"/>
      <c r="F13" s="87">
        <f t="shared" si="0"/>
        <v>79</v>
      </c>
      <c r="G13" s="87">
        <f>+D13</f>
        <v>79</v>
      </c>
    </row>
    <row r="14" spans="1:49" s="66" customFormat="1" x14ac:dyDescent="0.25">
      <c r="A14" s="4" t="s">
        <v>325</v>
      </c>
      <c r="B14" s="73"/>
      <c r="C14" s="70"/>
      <c r="D14" s="23">
        <f>SUM(D13)</f>
        <v>79</v>
      </c>
      <c r="E14" s="23">
        <f>SUM(E13)</f>
        <v>0</v>
      </c>
      <c r="F14" s="23">
        <f t="shared" si="0"/>
        <v>79</v>
      </c>
      <c r="G14" s="23">
        <f>SUM(G13)</f>
        <v>79</v>
      </c>
      <c r="H14" s="72"/>
      <c r="I14" s="72"/>
      <c r="J14" s="72"/>
      <c r="K14" s="72"/>
      <c r="L14" s="72"/>
      <c r="M14" s="72"/>
      <c r="N14" s="72"/>
      <c r="O14" s="72"/>
      <c r="P14" s="72"/>
      <c r="Q14" s="72"/>
      <c r="R14" s="72"/>
      <c r="S14" s="72"/>
      <c r="T14" s="72"/>
      <c r="U14" s="72"/>
      <c r="V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row>
    <row r="15" spans="1:49" s="66" customFormat="1" ht="27" x14ac:dyDescent="0.25">
      <c r="A15" s="76"/>
      <c r="B15" s="71" t="s">
        <v>162</v>
      </c>
      <c r="C15" s="86" t="s">
        <v>155</v>
      </c>
      <c r="D15" s="87">
        <v>350</v>
      </c>
      <c r="E15" s="87"/>
      <c r="F15" s="87">
        <f t="shared" si="0"/>
        <v>350</v>
      </c>
      <c r="G15" s="87"/>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row>
    <row r="16" spans="1:49" s="66" customFormat="1" x14ac:dyDescent="0.25">
      <c r="A16" s="4" t="s">
        <v>98</v>
      </c>
      <c r="B16" s="71"/>
      <c r="C16" s="86"/>
      <c r="D16" s="23">
        <f>SUM(D15:D15)</f>
        <v>350</v>
      </c>
      <c r="E16" s="23">
        <f>SUM(E15:E15)</f>
        <v>0</v>
      </c>
      <c r="F16" s="23">
        <f t="shared" si="0"/>
        <v>350</v>
      </c>
      <c r="G16" s="23">
        <f>SUM(G15:G15)</f>
        <v>0</v>
      </c>
      <c r="H16" s="72"/>
      <c r="I16" s="72"/>
      <c r="J16" s="72"/>
      <c r="K16" s="72"/>
      <c r="L16" s="72"/>
      <c r="M16" s="72"/>
      <c r="N16" s="72"/>
      <c r="O16" s="72"/>
      <c r="P16" s="72"/>
      <c r="Q16" s="72"/>
      <c r="R16" s="72"/>
      <c r="S16" s="72"/>
      <c r="T16" s="72"/>
      <c r="U16" s="72"/>
      <c r="V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row>
    <row r="17" spans="1:49" x14ac:dyDescent="0.25">
      <c r="A17" s="76"/>
      <c r="B17" s="71" t="s">
        <v>44</v>
      </c>
      <c r="C17" s="86" t="s">
        <v>45</v>
      </c>
      <c r="D17" s="87">
        <v>400</v>
      </c>
      <c r="E17" s="87"/>
      <c r="F17" s="87">
        <f t="shared" si="0"/>
        <v>400</v>
      </c>
      <c r="G17" s="87"/>
    </row>
    <row r="18" spans="1:49" x14ac:dyDescent="0.25">
      <c r="A18" s="76"/>
      <c r="B18" s="71" t="s">
        <v>119</v>
      </c>
      <c r="C18" s="86" t="s">
        <v>120</v>
      </c>
      <c r="D18" s="87">
        <v>75</v>
      </c>
      <c r="E18" s="87"/>
      <c r="F18" s="87">
        <f t="shared" si="0"/>
        <v>75</v>
      </c>
      <c r="G18" s="87"/>
    </row>
    <row r="19" spans="1:49" x14ac:dyDescent="0.25">
      <c r="A19" s="76"/>
      <c r="B19" s="71" t="s">
        <v>50</v>
      </c>
      <c r="C19" s="86" t="s">
        <v>235</v>
      </c>
      <c r="D19" s="87">
        <v>100</v>
      </c>
      <c r="E19" s="87"/>
      <c r="F19" s="87">
        <f t="shared" si="0"/>
        <v>100</v>
      </c>
      <c r="G19" s="87">
        <f>+D19</f>
        <v>100</v>
      </c>
    </row>
    <row r="20" spans="1:49" s="66" customFormat="1" x14ac:dyDescent="0.25">
      <c r="A20" s="4" t="s">
        <v>30</v>
      </c>
      <c r="B20" s="73"/>
      <c r="C20" s="70"/>
      <c r="D20" s="23">
        <f>SUM(D17:D19)</f>
        <v>575</v>
      </c>
      <c r="E20" s="23">
        <f>SUM(E17:E19)</f>
        <v>0</v>
      </c>
      <c r="F20" s="23">
        <f t="shared" si="0"/>
        <v>575</v>
      </c>
      <c r="G20" s="23">
        <f>SUM(G17:G19)</f>
        <v>100</v>
      </c>
      <c r="H20" s="72"/>
      <c r="I20" s="72"/>
      <c r="J20" s="72"/>
      <c r="K20" s="72"/>
      <c r="L20" s="72"/>
      <c r="M20" s="72"/>
      <c r="N20" s="72"/>
      <c r="O20" s="72"/>
      <c r="P20" s="72"/>
      <c r="Q20" s="72"/>
      <c r="R20" s="72"/>
      <c r="S20" s="72"/>
      <c r="T20" s="72"/>
      <c r="U20" s="72"/>
      <c r="V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row>
    <row r="21" spans="1:49" s="66" customFormat="1" ht="27" x14ac:dyDescent="0.25">
      <c r="A21" s="4"/>
      <c r="B21" s="85" t="s">
        <v>121</v>
      </c>
      <c r="C21" s="86" t="s">
        <v>268</v>
      </c>
      <c r="D21" s="87">
        <v>52</v>
      </c>
      <c r="E21" s="87"/>
      <c r="F21" s="87">
        <f t="shared" si="0"/>
        <v>52</v>
      </c>
      <c r="G21" s="87">
        <f>+D21</f>
        <v>52</v>
      </c>
      <c r="H21" s="72"/>
      <c r="I21" s="72"/>
      <c r="J21" s="72"/>
      <c r="K21" s="72"/>
      <c r="L21" s="72"/>
      <c r="M21" s="72"/>
      <c r="N21" s="72"/>
      <c r="O21" s="72"/>
      <c r="P21" s="72"/>
      <c r="Q21" s="72"/>
      <c r="R21" s="72"/>
      <c r="S21" s="72"/>
      <c r="T21" s="72"/>
      <c r="U21" s="72"/>
      <c r="V21" s="72"/>
      <c r="W21" s="72"/>
      <c r="X21" s="72"/>
      <c r="Y21" s="72"/>
      <c r="Z21" s="72"/>
      <c r="AA21" s="72"/>
      <c r="AB21" s="72"/>
      <c r="AC21" s="72"/>
      <c r="AD21" s="72"/>
      <c r="AE21" s="72"/>
      <c r="AF21" s="72"/>
      <c r="AG21" s="72"/>
      <c r="AH21" s="72"/>
      <c r="AI21" s="72"/>
      <c r="AJ21" s="72"/>
      <c r="AK21" s="72"/>
      <c r="AL21" s="72"/>
      <c r="AM21" s="72"/>
      <c r="AN21" s="72"/>
      <c r="AO21" s="72"/>
      <c r="AP21" s="72"/>
      <c r="AQ21" s="72"/>
      <c r="AR21" s="72"/>
      <c r="AS21" s="72"/>
      <c r="AT21" s="72"/>
      <c r="AU21" s="72"/>
      <c r="AV21" s="72"/>
      <c r="AW21" s="72"/>
    </row>
    <row r="22" spans="1:49" s="66" customFormat="1" x14ac:dyDescent="0.25">
      <c r="A22" s="4"/>
      <c r="B22" s="85" t="s">
        <v>150</v>
      </c>
      <c r="C22" s="86" t="s">
        <v>151</v>
      </c>
      <c r="D22" s="87">
        <v>40</v>
      </c>
      <c r="E22" s="87">
        <f>+D22</f>
        <v>40</v>
      </c>
      <c r="F22" s="87">
        <f t="shared" si="0"/>
        <v>0</v>
      </c>
      <c r="G22" s="87"/>
      <c r="H22" s="72"/>
      <c r="I22" s="72"/>
      <c r="J22" s="72"/>
      <c r="K22" s="72"/>
      <c r="L22" s="72"/>
      <c r="M22" s="72"/>
      <c r="N22" s="72"/>
      <c r="O22" s="72"/>
      <c r="P22" s="72"/>
      <c r="Q22" s="72"/>
      <c r="R22" s="72"/>
      <c r="S22" s="72"/>
      <c r="T22" s="72"/>
      <c r="U22" s="72"/>
      <c r="V22" s="72"/>
      <c r="W22" s="72"/>
      <c r="X22" s="72"/>
      <c r="Y22" s="72"/>
      <c r="Z22" s="72"/>
      <c r="AA22" s="72"/>
      <c r="AB22" s="72"/>
      <c r="AC22" s="72"/>
      <c r="AD22" s="72"/>
      <c r="AE22" s="72"/>
      <c r="AF22" s="72"/>
      <c r="AG22" s="72"/>
      <c r="AH22" s="72"/>
      <c r="AI22" s="72"/>
      <c r="AJ22" s="72"/>
      <c r="AK22" s="72"/>
      <c r="AL22" s="72"/>
      <c r="AM22" s="72"/>
      <c r="AN22" s="72"/>
      <c r="AO22" s="72"/>
      <c r="AP22" s="72"/>
      <c r="AQ22" s="72"/>
      <c r="AR22" s="72"/>
      <c r="AS22" s="72"/>
      <c r="AT22" s="72"/>
      <c r="AU22" s="72"/>
      <c r="AV22" s="72"/>
      <c r="AW22" s="72"/>
    </row>
    <row r="23" spans="1:49" s="66" customFormat="1" x14ac:dyDescent="0.25">
      <c r="A23" s="4"/>
      <c r="B23" s="85" t="s">
        <v>331</v>
      </c>
      <c r="C23" s="86" t="s">
        <v>331</v>
      </c>
      <c r="D23" s="87">
        <v>100</v>
      </c>
      <c r="E23" s="87">
        <f>+D23</f>
        <v>100</v>
      </c>
      <c r="F23" s="87">
        <f t="shared" si="0"/>
        <v>0</v>
      </c>
      <c r="G23" s="87"/>
      <c r="H23" s="72"/>
      <c r="I23" s="72"/>
      <c r="J23" s="72"/>
      <c r="K23" s="72"/>
      <c r="L23" s="72"/>
      <c r="M23" s="72"/>
      <c r="N23" s="72"/>
      <c r="O23" s="72"/>
      <c r="P23" s="72"/>
      <c r="Q23" s="72"/>
      <c r="R23" s="72"/>
      <c r="S23" s="72"/>
      <c r="T23" s="72"/>
      <c r="U23" s="72"/>
      <c r="V23" s="72"/>
      <c r="W23" s="72"/>
      <c r="X23" s="72"/>
      <c r="Y23" s="72"/>
      <c r="Z23" s="72"/>
      <c r="AA23" s="72"/>
      <c r="AB23" s="72"/>
      <c r="AC23" s="72"/>
      <c r="AD23" s="72"/>
      <c r="AE23" s="72"/>
      <c r="AF23" s="72"/>
      <c r="AG23" s="72"/>
      <c r="AH23" s="72"/>
      <c r="AI23" s="72"/>
      <c r="AJ23" s="72"/>
      <c r="AK23" s="72"/>
      <c r="AL23" s="72"/>
      <c r="AM23" s="72"/>
      <c r="AN23" s="72"/>
      <c r="AO23" s="72"/>
      <c r="AP23" s="72"/>
      <c r="AQ23" s="72"/>
      <c r="AR23" s="72"/>
      <c r="AS23" s="72"/>
      <c r="AT23" s="72"/>
      <c r="AU23" s="72"/>
      <c r="AV23" s="72"/>
      <c r="AW23" s="72"/>
    </row>
    <row r="24" spans="1:49" s="66" customFormat="1" x14ac:dyDescent="0.25">
      <c r="A24" s="4" t="s">
        <v>122</v>
      </c>
      <c r="B24" s="73"/>
      <c r="C24" s="70"/>
      <c r="D24" s="23">
        <f>SUM(D21:D23)</f>
        <v>192</v>
      </c>
      <c r="E24" s="23">
        <f>SUM(E21:E23)</f>
        <v>140</v>
      </c>
      <c r="F24" s="23">
        <f t="shared" si="0"/>
        <v>52</v>
      </c>
      <c r="G24" s="23">
        <f>SUM(G21:G22)</f>
        <v>52</v>
      </c>
      <c r="H24" s="72"/>
      <c r="I24" s="72"/>
      <c r="J24" s="72"/>
      <c r="K24" s="72"/>
      <c r="L24" s="72"/>
      <c r="M24" s="72"/>
      <c r="N24" s="72"/>
      <c r="O24" s="72"/>
      <c r="P24" s="72"/>
      <c r="Q24" s="72"/>
      <c r="R24" s="72"/>
      <c r="S24" s="72"/>
      <c r="T24" s="72"/>
      <c r="U24" s="72"/>
      <c r="V24" s="72"/>
      <c r="W24" s="72"/>
      <c r="X24" s="72"/>
      <c r="Y24" s="72"/>
      <c r="Z24" s="72"/>
      <c r="AA24" s="72"/>
      <c r="AB24" s="72"/>
      <c r="AC24" s="72"/>
      <c r="AD24" s="72"/>
      <c r="AE24" s="72"/>
      <c r="AF24" s="72"/>
      <c r="AG24" s="72"/>
      <c r="AH24" s="72"/>
      <c r="AI24" s="72"/>
      <c r="AJ24" s="72"/>
      <c r="AK24" s="72"/>
      <c r="AL24" s="72"/>
      <c r="AM24" s="72"/>
      <c r="AN24" s="72"/>
      <c r="AO24" s="72"/>
      <c r="AP24" s="72"/>
      <c r="AQ24" s="72"/>
      <c r="AR24" s="72"/>
      <c r="AS24" s="72"/>
      <c r="AT24" s="72"/>
      <c r="AU24" s="72"/>
      <c r="AV24" s="72"/>
      <c r="AW24" s="72"/>
    </row>
    <row r="25" spans="1:49" s="66" customFormat="1" x14ac:dyDescent="0.25">
      <c r="A25" s="8"/>
      <c r="B25" s="41"/>
      <c r="C25" s="75"/>
      <c r="D25" s="25"/>
      <c r="E25" s="25"/>
      <c r="F25" s="25"/>
      <c r="G25" s="25"/>
      <c r="H25" s="72"/>
      <c r="I25" s="72"/>
      <c r="J25" s="72"/>
      <c r="K25" s="72"/>
      <c r="L25" s="72"/>
      <c r="M25" s="72"/>
      <c r="N25" s="72"/>
      <c r="O25" s="72"/>
      <c r="P25" s="72"/>
      <c r="Q25" s="72"/>
      <c r="R25" s="72"/>
      <c r="S25" s="72"/>
      <c r="T25" s="72"/>
      <c r="U25" s="72"/>
      <c r="V25" s="72"/>
      <c r="W25" s="72"/>
      <c r="X25" s="72"/>
      <c r="Y25" s="72"/>
      <c r="Z25" s="72"/>
      <c r="AA25" s="72"/>
      <c r="AB25" s="72"/>
      <c r="AC25" s="72"/>
      <c r="AD25" s="72"/>
      <c r="AE25" s="72"/>
      <c r="AF25" s="72"/>
      <c r="AG25" s="72"/>
      <c r="AH25" s="72"/>
      <c r="AI25" s="72"/>
      <c r="AJ25" s="72"/>
      <c r="AK25" s="72"/>
      <c r="AL25" s="72"/>
      <c r="AM25" s="72"/>
      <c r="AN25" s="72"/>
      <c r="AO25" s="72"/>
      <c r="AP25" s="72"/>
      <c r="AQ25" s="72"/>
      <c r="AR25" s="72"/>
      <c r="AS25" s="72"/>
      <c r="AT25" s="72"/>
      <c r="AU25" s="72"/>
      <c r="AV25" s="72"/>
      <c r="AW25" s="72"/>
    </row>
    <row r="26" spans="1:49" s="140" customFormat="1" ht="13.5" customHeight="1" x14ac:dyDescent="0.25">
      <c r="A26" s="141"/>
      <c r="B26" s="145"/>
      <c r="C26" s="141" t="s">
        <v>9</v>
      </c>
      <c r="D26" s="142">
        <f>SUM(D24,D20,D16,D14)</f>
        <v>1196</v>
      </c>
      <c r="E26" s="146">
        <f>SUM(E24:E25)</f>
        <v>140</v>
      </c>
      <c r="F26" s="142">
        <f t="shared" si="0"/>
        <v>1056</v>
      </c>
      <c r="G26" s="142">
        <f>SUM(G24,G20,G16,G14)</f>
        <v>231</v>
      </c>
      <c r="H26" s="139"/>
      <c r="I26" s="139"/>
      <c r="J26" s="139"/>
      <c r="K26" s="139"/>
      <c r="L26" s="139"/>
      <c r="M26" s="139"/>
      <c r="N26" s="139"/>
      <c r="O26" s="139"/>
      <c r="P26" s="139"/>
      <c r="Q26" s="139"/>
      <c r="R26" s="139"/>
      <c r="S26" s="139"/>
      <c r="T26" s="139"/>
      <c r="U26" s="139"/>
      <c r="V26" s="139"/>
      <c r="W26" s="139"/>
      <c r="X26" s="139"/>
      <c r="Y26" s="139"/>
      <c r="Z26" s="139"/>
      <c r="AA26" s="139"/>
      <c r="AB26" s="139"/>
      <c r="AC26" s="139"/>
      <c r="AD26" s="139"/>
      <c r="AE26" s="139"/>
      <c r="AF26" s="139"/>
      <c r="AG26" s="139"/>
      <c r="AH26" s="139"/>
      <c r="AI26" s="139"/>
      <c r="AJ26" s="139"/>
      <c r="AK26" s="139"/>
      <c r="AL26" s="139"/>
      <c r="AM26" s="139"/>
      <c r="AN26" s="139"/>
      <c r="AO26" s="139"/>
      <c r="AP26" s="139"/>
      <c r="AQ26" s="139"/>
      <c r="AR26" s="139"/>
      <c r="AS26" s="139"/>
      <c r="AT26" s="139"/>
      <c r="AU26" s="139"/>
      <c r="AV26" s="139"/>
      <c r="AW26" s="139"/>
    </row>
    <row r="27" spans="1:49" x14ac:dyDescent="0.25">
      <c r="D27" s="26"/>
      <c r="E27" s="26"/>
      <c r="F27" s="26"/>
      <c r="G27" s="38"/>
    </row>
    <row r="28" spans="1:49" s="140" customFormat="1" ht="13.5" customHeight="1" x14ac:dyDescent="0.25">
      <c r="A28" s="161"/>
      <c r="B28" s="155"/>
      <c r="C28" s="161"/>
      <c r="D28" s="162"/>
      <c r="E28" s="163"/>
      <c r="F28" s="162"/>
      <c r="G28" s="162"/>
    </row>
    <row r="29" spans="1:49" s="140" customFormat="1" ht="13.5" customHeight="1" x14ac:dyDescent="0.25">
      <c r="A29" s="135" t="s">
        <v>326</v>
      </c>
      <c r="B29" s="155"/>
      <c r="C29" s="161"/>
      <c r="D29" s="162"/>
      <c r="E29" s="163"/>
      <c r="F29" s="162"/>
      <c r="G29" s="162"/>
    </row>
    <row r="30" spans="1:49" s="140" customFormat="1" ht="30" customHeight="1" x14ac:dyDescent="0.25">
      <c r="A30" s="86"/>
      <c r="B30" s="86" t="s">
        <v>327</v>
      </c>
      <c r="C30" s="86" t="s">
        <v>328</v>
      </c>
      <c r="D30" s="87">
        <v>60</v>
      </c>
      <c r="E30" s="87">
        <v>15</v>
      </c>
      <c r="F30" s="87">
        <f>D30-E30</f>
        <v>45</v>
      </c>
      <c r="G30" s="87"/>
    </row>
    <row r="31" spans="1:49" x14ac:dyDescent="0.25">
      <c r="A31" s="61" t="s">
        <v>332</v>
      </c>
      <c r="B31" s="73"/>
      <c r="C31" s="70"/>
      <c r="D31" s="23">
        <f>SUM(D29:D30)</f>
        <v>60</v>
      </c>
      <c r="E31" s="23">
        <f>SUM(E29:E30)</f>
        <v>15</v>
      </c>
      <c r="F31" s="23">
        <f t="shared" ref="F31" si="1">D31-E31</f>
        <v>45</v>
      </c>
      <c r="G31" s="23">
        <f>SUM(G29:G30)</f>
        <v>0</v>
      </c>
      <c r="H31" s="84"/>
      <c r="I31" s="84"/>
      <c r="J31" s="84"/>
      <c r="K31" s="84"/>
      <c r="L31" s="84"/>
      <c r="M31" s="84"/>
      <c r="N31" s="84"/>
      <c r="O31" s="84"/>
      <c r="P31" s="84"/>
      <c r="Q31" s="84"/>
      <c r="R31" s="84"/>
      <c r="S31" s="84"/>
      <c r="T31" s="84"/>
      <c r="U31" s="84"/>
      <c r="V31" s="84"/>
      <c r="W31" s="84"/>
      <c r="X31" s="84"/>
      <c r="Y31" s="84"/>
      <c r="Z31" s="84"/>
      <c r="AA31" s="84"/>
      <c r="AB31" s="84"/>
      <c r="AC31" s="84"/>
      <c r="AD31" s="84"/>
      <c r="AE31" s="84"/>
      <c r="AF31" s="84"/>
      <c r="AG31" s="84"/>
      <c r="AH31" s="84"/>
      <c r="AI31" s="84"/>
      <c r="AJ31" s="84"/>
      <c r="AK31" s="84"/>
      <c r="AL31" s="84"/>
      <c r="AM31" s="84"/>
      <c r="AN31" s="84"/>
      <c r="AO31" s="84"/>
      <c r="AP31" s="84"/>
      <c r="AQ31" s="84"/>
      <c r="AR31" s="84"/>
      <c r="AS31" s="84"/>
      <c r="AT31" s="84"/>
      <c r="AU31" s="84"/>
      <c r="AV31" s="84"/>
      <c r="AW31" s="84"/>
    </row>
    <row r="32" spans="1:49" x14ac:dyDescent="0.25">
      <c r="A32" s="66"/>
      <c r="B32" s="44"/>
      <c r="C32" s="164"/>
      <c r="D32" s="165"/>
      <c r="E32" s="165"/>
      <c r="F32" s="165"/>
      <c r="G32" s="165"/>
      <c r="H32" s="84"/>
      <c r="I32" s="84"/>
      <c r="J32" s="84"/>
      <c r="K32" s="84"/>
      <c r="L32" s="84"/>
      <c r="M32" s="84"/>
      <c r="N32" s="84"/>
      <c r="O32" s="84"/>
      <c r="P32" s="84"/>
      <c r="Q32" s="84"/>
      <c r="R32" s="84"/>
      <c r="S32" s="84"/>
      <c r="T32" s="84"/>
      <c r="U32" s="84"/>
      <c r="V32" s="84"/>
      <c r="W32" s="84"/>
      <c r="X32" s="84"/>
      <c r="Y32" s="84"/>
      <c r="Z32" s="84"/>
      <c r="AA32" s="84"/>
      <c r="AB32" s="84"/>
      <c r="AC32" s="84"/>
      <c r="AD32" s="84"/>
      <c r="AE32" s="84"/>
      <c r="AF32" s="84"/>
      <c r="AG32" s="84"/>
      <c r="AH32" s="84"/>
      <c r="AI32" s="84"/>
      <c r="AJ32" s="84"/>
      <c r="AK32" s="84"/>
      <c r="AL32" s="84"/>
      <c r="AM32" s="84"/>
      <c r="AN32" s="84"/>
      <c r="AO32" s="84"/>
      <c r="AP32" s="84"/>
      <c r="AQ32" s="84"/>
      <c r="AR32" s="84"/>
      <c r="AS32" s="84"/>
      <c r="AT32" s="84"/>
      <c r="AU32" s="84"/>
      <c r="AV32" s="84"/>
      <c r="AW32" s="84"/>
    </row>
    <row r="33" spans="1:49" x14ac:dyDescent="0.25">
      <c r="A33" s="141"/>
      <c r="B33" s="167"/>
      <c r="C33" s="141" t="s">
        <v>329</v>
      </c>
      <c r="D33" s="142">
        <f>D31</f>
        <v>60</v>
      </c>
      <c r="E33" s="146">
        <f>SUM(E31:E32)</f>
        <v>15</v>
      </c>
      <c r="F33" s="142">
        <f t="shared" ref="F33" si="2">D33-E33</f>
        <v>45</v>
      </c>
      <c r="G33" s="142">
        <f>SUM(G31,G28,G24,G21)</f>
        <v>104</v>
      </c>
      <c r="H33" s="84"/>
      <c r="I33" s="84"/>
      <c r="J33" s="84"/>
      <c r="K33" s="84"/>
      <c r="L33" s="84"/>
      <c r="M33" s="84"/>
      <c r="N33" s="84"/>
      <c r="O33" s="84"/>
      <c r="P33" s="84"/>
      <c r="Q33" s="84"/>
      <c r="R33" s="84"/>
      <c r="S33" s="84"/>
      <c r="T33" s="84"/>
      <c r="U33" s="84"/>
      <c r="V33" s="84"/>
      <c r="W33" s="84"/>
      <c r="X33" s="84"/>
      <c r="Y33" s="84"/>
      <c r="Z33" s="84"/>
      <c r="AA33" s="84"/>
      <c r="AB33" s="84"/>
      <c r="AC33" s="84"/>
      <c r="AD33" s="84"/>
      <c r="AE33" s="84"/>
      <c r="AF33" s="84"/>
      <c r="AG33" s="84"/>
      <c r="AH33" s="84"/>
      <c r="AI33" s="84"/>
      <c r="AJ33" s="84"/>
      <c r="AK33" s="84"/>
      <c r="AL33" s="84"/>
      <c r="AM33" s="84"/>
      <c r="AN33" s="84"/>
      <c r="AO33" s="84"/>
      <c r="AP33" s="84"/>
      <c r="AQ33" s="84"/>
      <c r="AR33" s="84"/>
      <c r="AS33" s="84"/>
      <c r="AT33" s="84"/>
      <c r="AU33" s="84"/>
      <c r="AV33" s="84"/>
      <c r="AW33" s="84"/>
    </row>
    <row r="34" spans="1:49" x14ac:dyDescent="0.25">
      <c r="D34" s="26"/>
      <c r="E34" s="26"/>
      <c r="F34" s="26"/>
      <c r="G34" s="38"/>
    </row>
    <row r="35" spans="1:49" s="140" customFormat="1" ht="16.5" x14ac:dyDescent="0.25">
      <c r="A35" s="135" t="s">
        <v>5</v>
      </c>
      <c r="B35" s="136"/>
      <c r="C35" s="137"/>
      <c r="D35" s="144"/>
      <c r="E35" s="144"/>
      <c r="F35" s="144"/>
      <c r="G35" s="144"/>
      <c r="H35" s="139"/>
      <c r="I35" s="139"/>
      <c r="J35" s="139"/>
      <c r="K35" s="139"/>
      <c r="L35" s="139"/>
      <c r="M35" s="139"/>
      <c r="N35" s="139"/>
      <c r="O35" s="139"/>
      <c r="P35" s="139"/>
      <c r="Q35" s="139"/>
      <c r="R35" s="139"/>
      <c r="S35" s="139"/>
      <c r="T35" s="139"/>
      <c r="U35" s="139"/>
      <c r="V35" s="139"/>
      <c r="W35" s="139"/>
      <c r="X35" s="139"/>
      <c r="Y35" s="139"/>
      <c r="Z35" s="139"/>
      <c r="AA35" s="139"/>
      <c r="AB35" s="139"/>
      <c r="AC35" s="139"/>
      <c r="AD35" s="139"/>
      <c r="AE35" s="139"/>
      <c r="AF35" s="139"/>
      <c r="AG35" s="139"/>
      <c r="AH35" s="139"/>
      <c r="AI35" s="139"/>
      <c r="AJ35" s="139"/>
      <c r="AK35" s="139"/>
      <c r="AL35" s="139"/>
      <c r="AM35" s="139"/>
      <c r="AN35" s="139"/>
      <c r="AO35" s="139"/>
      <c r="AP35" s="139"/>
      <c r="AQ35" s="139"/>
      <c r="AR35" s="139"/>
      <c r="AS35" s="139"/>
      <c r="AT35" s="139"/>
      <c r="AU35" s="139"/>
      <c r="AV35" s="139"/>
      <c r="AW35" s="139"/>
    </row>
    <row r="37" spans="1:49" x14ac:dyDescent="0.25">
      <c r="A37" s="76"/>
      <c r="B37" s="69" t="s">
        <v>269</v>
      </c>
      <c r="C37" s="86" t="s">
        <v>269</v>
      </c>
      <c r="D37" s="176">
        <v>41</v>
      </c>
      <c r="E37" s="22"/>
      <c r="F37" s="22">
        <f>D37</f>
        <v>41</v>
      </c>
      <c r="G37" s="22"/>
    </row>
    <row r="38" spans="1:49" ht="40.5" x14ac:dyDescent="0.25">
      <c r="A38" s="76"/>
      <c r="B38" s="69" t="s">
        <v>270</v>
      </c>
      <c r="C38" s="85" t="s">
        <v>271</v>
      </c>
      <c r="D38" s="22">
        <v>198</v>
      </c>
      <c r="E38" s="22"/>
      <c r="F38" s="22">
        <f>D38</f>
        <v>198</v>
      </c>
      <c r="G38" s="22"/>
    </row>
    <row r="39" spans="1:49" x14ac:dyDescent="0.25">
      <c r="A39" s="76"/>
      <c r="B39" s="69" t="s">
        <v>104</v>
      </c>
      <c r="C39" s="86" t="s">
        <v>105</v>
      </c>
      <c r="D39" s="22">
        <v>253</v>
      </c>
      <c r="E39" s="22"/>
      <c r="F39" s="22">
        <f t="shared" ref="F39" si="3">D39-E39</f>
        <v>253</v>
      </c>
      <c r="G39" s="22"/>
    </row>
    <row r="40" spans="1:49" ht="27" x14ac:dyDescent="0.25">
      <c r="A40" s="76"/>
      <c r="B40" s="69" t="s">
        <v>313</v>
      </c>
      <c r="C40" s="86" t="s">
        <v>314</v>
      </c>
      <c r="D40" s="22">
        <v>200</v>
      </c>
      <c r="E40" s="22"/>
      <c r="F40" s="22">
        <f t="shared" si="0"/>
        <v>200</v>
      </c>
      <c r="G40" s="22"/>
    </row>
    <row r="41" spans="1:49" ht="27" x14ac:dyDescent="0.25">
      <c r="A41" s="76"/>
      <c r="B41" s="69" t="s">
        <v>205</v>
      </c>
      <c r="C41" s="85" t="s">
        <v>142</v>
      </c>
      <c r="D41" s="22">
        <v>15</v>
      </c>
      <c r="E41" s="22"/>
      <c r="F41" s="22">
        <f t="shared" ref="F41" si="4">D41-E41</f>
        <v>15</v>
      </c>
      <c r="G41" s="22"/>
    </row>
    <row r="42" spans="1:49" s="66" customFormat="1" x14ac:dyDescent="0.25">
      <c r="A42" s="4" t="s">
        <v>265</v>
      </c>
      <c r="B42" s="73"/>
      <c r="C42" s="70"/>
      <c r="D42" s="23">
        <f>SUM(D37:D41)</f>
        <v>707</v>
      </c>
      <c r="E42" s="23">
        <f>SUM(E36:E41)</f>
        <v>0</v>
      </c>
      <c r="F42" s="23">
        <f t="shared" si="0"/>
        <v>707</v>
      </c>
      <c r="G42" s="23">
        <f>SUM(G36:G41)</f>
        <v>0</v>
      </c>
      <c r="H42" s="72"/>
      <c r="I42" s="72"/>
      <c r="J42" s="72"/>
      <c r="K42" s="72"/>
      <c r="L42" s="72"/>
      <c r="M42" s="72"/>
      <c r="N42" s="72"/>
      <c r="O42" s="72"/>
      <c r="P42" s="72"/>
      <c r="Q42" s="72"/>
      <c r="R42" s="72"/>
      <c r="S42" s="72"/>
      <c r="T42" s="72"/>
      <c r="U42" s="72"/>
      <c r="V42" s="72"/>
      <c r="W42" s="72"/>
      <c r="X42" s="72"/>
      <c r="Y42" s="72"/>
      <c r="Z42" s="72"/>
      <c r="AA42" s="72"/>
      <c r="AB42" s="72"/>
      <c r="AC42" s="72"/>
      <c r="AD42" s="72"/>
      <c r="AE42" s="72"/>
      <c r="AF42" s="72"/>
      <c r="AG42" s="72"/>
      <c r="AH42" s="72"/>
      <c r="AI42" s="72"/>
      <c r="AJ42" s="72"/>
      <c r="AK42" s="72"/>
      <c r="AL42" s="72"/>
      <c r="AM42" s="72"/>
      <c r="AN42" s="72"/>
      <c r="AO42" s="72"/>
      <c r="AP42" s="72"/>
      <c r="AQ42" s="72"/>
      <c r="AR42" s="72"/>
      <c r="AS42" s="72"/>
      <c r="AT42" s="72"/>
      <c r="AU42" s="72"/>
      <c r="AV42" s="72"/>
      <c r="AW42" s="72"/>
    </row>
    <row r="43" spans="1:49" ht="40.5" x14ac:dyDescent="0.25">
      <c r="A43" s="76"/>
      <c r="B43" s="69" t="s">
        <v>87</v>
      </c>
      <c r="C43" s="86" t="s">
        <v>88</v>
      </c>
      <c r="D43" s="22">
        <v>3389</v>
      </c>
      <c r="E43" s="22"/>
      <c r="F43" s="22">
        <f>D43-E43</f>
        <v>3389</v>
      </c>
      <c r="G43" s="22">
        <f>+D43</f>
        <v>3389</v>
      </c>
    </row>
    <row r="44" spans="1:49" s="66" customFormat="1" x14ac:dyDescent="0.25">
      <c r="A44" s="4" t="s">
        <v>266</v>
      </c>
      <c r="B44" s="73"/>
      <c r="C44" s="70"/>
      <c r="D44" s="23">
        <f>+D43</f>
        <v>3389</v>
      </c>
      <c r="E44" s="23">
        <f>+E43</f>
        <v>0</v>
      </c>
      <c r="F44" s="23">
        <f>+F43</f>
        <v>3389</v>
      </c>
      <c r="G44" s="23">
        <f>+G43</f>
        <v>3389</v>
      </c>
      <c r="H44" s="72"/>
      <c r="I44" s="72"/>
      <c r="J44" s="72"/>
      <c r="K44" s="72"/>
      <c r="L44" s="72"/>
      <c r="M44" s="72"/>
      <c r="N44" s="72"/>
      <c r="O44" s="72"/>
      <c r="P44" s="72"/>
      <c r="Q44" s="72"/>
      <c r="R44" s="72"/>
      <c r="S44" s="72"/>
      <c r="T44" s="72"/>
      <c r="U44" s="72"/>
      <c r="V44" s="72"/>
      <c r="W44" s="72"/>
      <c r="X44" s="72"/>
      <c r="Y44" s="72"/>
      <c r="Z44" s="72"/>
      <c r="AA44" s="72"/>
      <c r="AB44" s="72"/>
      <c r="AC44" s="72"/>
      <c r="AD44" s="72"/>
      <c r="AE44" s="72"/>
      <c r="AF44" s="72"/>
      <c r="AG44" s="72"/>
      <c r="AH44" s="72"/>
      <c r="AI44" s="72"/>
      <c r="AJ44" s="72"/>
      <c r="AK44" s="72"/>
      <c r="AL44" s="72"/>
      <c r="AM44" s="72"/>
      <c r="AN44" s="72"/>
      <c r="AO44" s="72"/>
      <c r="AP44" s="72"/>
      <c r="AQ44" s="72"/>
      <c r="AR44" s="72"/>
      <c r="AS44" s="72"/>
      <c r="AT44" s="72"/>
      <c r="AU44" s="72"/>
      <c r="AV44" s="72"/>
      <c r="AW44" s="72"/>
    </row>
    <row r="45" spans="1:49" s="66" customFormat="1" x14ac:dyDescent="0.25">
      <c r="A45" s="8"/>
      <c r="B45" s="41"/>
      <c r="C45" s="75"/>
      <c r="D45" s="25"/>
      <c r="E45" s="25"/>
      <c r="F45" s="25"/>
      <c r="G45" s="25"/>
      <c r="H45" s="72"/>
      <c r="I45" s="72"/>
      <c r="J45" s="72"/>
      <c r="K45" s="72"/>
      <c r="L45" s="72"/>
      <c r="M45" s="72"/>
      <c r="N45" s="72"/>
      <c r="O45" s="72"/>
      <c r="P45" s="72"/>
      <c r="Q45" s="72"/>
      <c r="R45" s="72"/>
      <c r="S45" s="72"/>
      <c r="T45" s="72"/>
      <c r="U45" s="72"/>
      <c r="V45" s="72"/>
      <c r="W45" s="72"/>
      <c r="X45" s="72"/>
      <c r="Y45" s="72"/>
      <c r="Z45" s="72"/>
      <c r="AA45" s="72"/>
      <c r="AB45" s="72"/>
      <c r="AC45" s="72"/>
      <c r="AD45" s="72"/>
      <c r="AE45" s="72"/>
      <c r="AF45" s="72"/>
      <c r="AG45" s="72"/>
      <c r="AH45" s="72"/>
      <c r="AI45" s="72"/>
      <c r="AJ45" s="72"/>
      <c r="AK45" s="72"/>
      <c r="AL45" s="72"/>
      <c r="AM45" s="72"/>
      <c r="AN45" s="72"/>
      <c r="AO45" s="72"/>
      <c r="AP45" s="72"/>
      <c r="AQ45" s="72"/>
      <c r="AR45" s="72"/>
      <c r="AS45" s="72"/>
      <c r="AT45" s="72"/>
      <c r="AU45" s="72"/>
      <c r="AV45" s="72"/>
      <c r="AW45" s="72"/>
    </row>
    <row r="46" spans="1:49" s="140" customFormat="1" ht="14.25" customHeight="1" x14ac:dyDescent="0.25">
      <c r="A46" s="147"/>
      <c r="B46" s="145"/>
      <c r="C46" s="141" t="s">
        <v>282</v>
      </c>
      <c r="D46" s="142">
        <f>+D44+D42</f>
        <v>4096</v>
      </c>
      <c r="E46" s="142">
        <f>+E44+E42</f>
        <v>0</v>
      </c>
      <c r="F46" s="142">
        <f t="shared" si="0"/>
        <v>4096</v>
      </c>
      <c r="G46" s="142">
        <f>+G44+G42</f>
        <v>3389</v>
      </c>
      <c r="H46" s="139"/>
      <c r="I46" s="139"/>
      <c r="J46" s="139"/>
      <c r="K46" s="139"/>
      <c r="L46" s="139"/>
      <c r="M46" s="139"/>
      <c r="N46" s="139"/>
      <c r="O46" s="139"/>
      <c r="P46" s="139"/>
      <c r="Q46" s="139"/>
      <c r="R46" s="139"/>
      <c r="S46" s="139"/>
      <c r="T46" s="139"/>
      <c r="U46" s="139"/>
      <c r="V46" s="139"/>
      <c r="W46" s="139"/>
      <c r="X46" s="139"/>
      <c r="Y46" s="139"/>
      <c r="Z46" s="139"/>
      <c r="AA46" s="139"/>
      <c r="AB46" s="139"/>
      <c r="AC46" s="139"/>
      <c r="AD46" s="139"/>
      <c r="AE46" s="139"/>
      <c r="AF46" s="139"/>
      <c r="AG46" s="139"/>
      <c r="AH46" s="139"/>
      <c r="AI46" s="139"/>
      <c r="AJ46" s="139"/>
      <c r="AK46" s="139"/>
      <c r="AL46" s="139"/>
      <c r="AM46" s="139"/>
      <c r="AN46" s="139"/>
      <c r="AO46" s="139"/>
      <c r="AP46" s="139"/>
      <c r="AQ46" s="139"/>
      <c r="AR46" s="139"/>
      <c r="AS46" s="139"/>
      <c r="AT46" s="139"/>
      <c r="AU46" s="139"/>
      <c r="AV46" s="139"/>
      <c r="AW46" s="139"/>
    </row>
    <row r="47" spans="1:49" ht="14.25" customHeight="1" x14ac:dyDescent="0.25">
      <c r="A47" s="17"/>
      <c r="B47" s="103"/>
      <c r="C47" s="47"/>
      <c r="D47" s="104"/>
      <c r="E47" s="104"/>
      <c r="F47" s="104"/>
      <c r="G47" s="104"/>
    </row>
    <row r="48" spans="1:49" s="140" customFormat="1" ht="14.25" customHeight="1" x14ac:dyDescent="0.25">
      <c r="A48" s="135" t="s">
        <v>125</v>
      </c>
      <c r="B48" s="136"/>
      <c r="C48" s="148"/>
      <c r="D48" s="144"/>
      <c r="E48" s="144"/>
      <c r="F48" s="144"/>
      <c r="G48" s="144"/>
      <c r="H48" s="139"/>
      <c r="I48" s="139"/>
      <c r="J48" s="139"/>
      <c r="K48" s="139"/>
      <c r="L48" s="139"/>
      <c r="M48" s="139"/>
      <c r="N48" s="139"/>
      <c r="O48" s="139"/>
      <c r="P48" s="139"/>
      <c r="Q48" s="139"/>
      <c r="R48" s="139"/>
      <c r="S48" s="139"/>
      <c r="T48" s="139"/>
      <c r="U48" s="139"/>
      <c r="V48" s="139"/>
      <c r="W48" s="139"/>
      <c r="X48" s="139"/>
      <c r="Y48" s="139"/>
      <c r="Z48" s="139"/>
      <c r="AA48" s="139"/>
      <c r="AB48" s="139"/>
      <c r="AC48" s="139"/>
      <c r="AD48" s="139"/>
      <c r="AE48" s="139"/>
      <c r="AF48" s="139"/>
      <c r="AG48" s="139"/>
      <c r="AH48" s="139"/>
      <c r="AI48" s="139"/>
      <c r="AJ48" s="139"/>
      <c r="AK48" s="139"/>
      <c r="AL48" s="139"/>
      <c r="AM48" s="139"/>
      <c r="AN48" s="139"/>
      <c r="AO48" s="139"/>
      <c r="AP48" s="139"/>
      <c r="AQ48" s="139"/>
      <c r="AR48" s="139"/>
      <c r="AS48" s="139"/>
      <c r="AT48" s="139"/>
      <c r="AU48" s="139"/>
      <c r="AV48" s="139"/>
      <c r="AW48" s="139"/>
    </row>
    <row r="49" spans="1:49" ht="15" customHeight="1" x14ac:dyDescent="0.25">
      <c r="A49" s="76"/>
      <c r="B49" s="86" t="s">
        <v>186</v>
      </c>
      <c r="C49" s="86" t="s">
        <v>187</v>
      </c>
      <c r="D49" s="22">
        <v>500</v>
      </c>
      <c r="E49" s="22"/>
      <c r="F49" s="22">
        <f t="shared" si="0"/>
        <v>500</v>
      </c>
      <c r="G49" s="22"/>
    </row>
    <row r="50" spans="1:49" ht="15" customHeight="1" x14ac:dyDescent="0.25">
      <c r="A50" s="61" t="s">
        <v>330</v>
      </c>
      <c r="B50" s="69"/>
      <c r="C50" s="85"/>
      <c r="D50" s="166">
        <f>SUM(D49)</f>
        <v>500</v>
      </c>
      <c r="E50" s="166">
        <f>SUM(E49)</f>
        <v>0</v>
      </c>
      <c r="F50" s="166">
        <f>D50-E50</f>
        <v>500</v>
      </c>
      <c r="G50" s="22"/>
    </row>
    <row r="51" spans="1:49" x14ac:dyDescent="0.25">
      <c r="A51" s="76"/>
      <c r="B51" s="69" t="s">
        <v>90</v>
      </c>
      <c r="C51" s="85" t="s">
        <v>91</v>
      </c>
      <c r="D51" s="22">
        <v>43</v>
      </c>
      <c r="E51" s="22"/>
      <c r="F51" s="22">
        <f t="shared" si="0"/>
        <v>43</v>
      </c>
      <c r="G51" s="22">
        <f>+D51</f>
        <v>43</v>
      </c>
    </row>
    <row r="52" spans="1:49" ht="14.25" customHeight="1" x14ac:dyDescent="0.25">
      <c r="A52" s="4" t="s">
        <v>126</v>
      </c>
      <c r="B52" s="73"/>
      <c r="C52" s="70"/>
      <c r="D52" s="23">
        <f>SUM(D51)</f>
        <v>43</v>
      </c>
      <c r="E52" s="23">
        <f>SUM(E51)</f>
        <v>0</v>
      </c>
      <c r="F52" s="23">
        <f t="shared" si="0"/>
        <v>43</v>
      </c>
      <c r="G52" s="23">
        <f>SUM(G51)</f>
        <v>43</v>
      </c>
    </row>
    <row r="53" spans="1:49" ht="14.25" customHeight="1" x14ac:dyDescent="0.25">
      <c r="A53" s="3"/>
      <c r="B53" s="43"/>
      <c r="C53" s="13"/>
      <c r="D53" s="27"/>
      <c r="E53" s="27"/>
      <c r="F53" s="27"/>
      <c r="G53" s="27"/>
    </row>
    <row r="54" spans="1:49" s="140" customFormat="1" ht="14.25" customHeight="1" x14ac:dyDescent="0.25">
      <c r="A54" s="141"/>
      <c r="B54" s="141"/>
      <c r="C54" s="141" t="s">
        <v>127</v>
      </c>
      <c r="D54" s="142">
        <f>SUM(D50+D52)</f>
        <v>543</v>
      </c>
      <c r="E54" s="142">
        <f>SUM(E50+E52)</f>
        <v>0</v>
      </c>
      <c r="F54" s="142">
        <f t="shared" si="0"/>
        <v>543</v>
      </c>
      <c r="G54" s="142">
        <f>SUM(G50+G52)</f>
        <v>43</v>
      </c>
      <c r="H54" s="139"/>
      <c r="I54" s="139"/>
      <c r="J54" s="139"/>
      <c r="K54" s="139"/>
      <c r="L54" s="139"/>
      <c r="M54" s="139"/>
      <c r="N54" s="139"/>
      <c r="O54" s="139"/>
      <c r="P54" s="139"/>
      <c r="Q54" s="139"/>
      <c r="R54" s="139"/>
      <c r="S54" s="139"/>
      <c r="T54" s="139"/>
      <c r="U54" s="139"/>
      <c r="V54" s="139"/>
      <c r="W54" s="139"/>
      <c r="X54" s="139"/>
      <c r="Y54" s="139"/>
      <c r="Z54" s="139"/>
      <c r="AA54" s="139"/>
      <c r="AB54" s="139"/>
      <c r="AC54" s="139"/>
      <c r="AD54" s="139"/>
      <c r="AE54" s="139"/>
      <c r="AF54" s="139"/>
      <c r="AG54" s="139"/>
      <c r="AH54" s="139"/>
      <c r="AI54" s="139"/>
      <c r="AJ54" s="139"/>
      <c r="AK54" s="139"/>
      <c r="AL54" s="139"/>
      <c r="AM54" s="139"/>
      <c r="AN54" s="139"/>
      <c r="AO54" s="139"/>
      <c r="AP54" s="139"/>
      <c r="AQ54" s="139"/>
      <c r="AR54" s="139"/>
      <c r="AS54" s="139"/>
      <c r="AT54" s="139"/>
      <c r="AU54" s="139"/>
      <c r="AV54" s="139"/>
      <c r="AW54" s="139"/>
    </row>
    <row r="55" spans="1:49" ht="14.25" customHeight="1" x14ac:dyDescent="0.25">
      <c r="A55" s="17"/>
      <c r="B55" s="103"/>
      <c r="C55" s="47"/>
      <c r="D55" s="104"/>
      <c r="E55" s="104"/>
      <c r="F55" s="104"/>
      <c r="G55" s="104"/>
    </row>
    <row r="56" spans="1:49" ht="16.5" x14ac:dyDescent="0.25">
      <c r="A56" s="135" t="s">
        <v>264</v>
      </c>
      <c r="B56" s="44"/>
      <c r="D56" s="24"/>
      <c r="E56" s="24"/>
      <c r="F56" s="24"/>
      <c r="G56" s="24"/>
    </row>
    <row r="58" spans="1:49" ht="27" x14ac:dyDescent="0.25">
      <c r="A58" s="86"/>
      <c r="B58" s="86" t="s">
        <v>272</v>
      </c>
      <c r="C58" s="42" t="s">
        <v>253</v>
      </c>
      <c r="D58" s="87">
        <v>690</v>
      </c>
      <c r="E58" s="87">
        <v>440</v>
      </c>
      <c r="F58" s="87">
        <f>D58-E58</f>
        <v>250</v>
      </c>
      <c r="G58" s="22"/>
    </row>
    <row r="59" spans="1:49" x14ac:dyDescent="0.25">
      <c r="A59" s="86"/>
      <c r="B59" s="86" t="s">
        <v>278</v>
      </c>
      <c r="C59" s="42" t="s">
        <v>273</v>
      </c>
      <c r="D59" s="87">
        <v>130</v>
      </c>
      <c r="E59" s="87">
        <f>D59</f>
        <v>130</v>
      </c>
      <c r="F59" s="87">
        <f>D59-E59</f>
        <v>0</v>
      </c>
      <c r="G59" s="22"/>
    </row>
    <row r="60" spans="1:49" x14ac:dyDescent="0.25">
      <c r="A60" s="86"/>
      <c r="B60" s="86" t="s">
        <v>274</v>
      </c>
      <c r="C60" s="42" t="s">
        <v>275</v>
      </c>
      <c r="D60" s="175">
        <v>1125</v>
      </c>
      <c r="E60" s="87"/>
      <c r="F60" s="87">
        <f>D60-E60</f>
        <v>1125</v>
      </c>
      <c r="G60" s="22"/>
    </row>
    <row r="61" spans="1:49" s="66" customFormat="1" ht="27" x14ac:dyDescent="0.25">
      <c r="A61" s="10"/>
      <c r="B61" s="168" t="s">
        <v>100</v>
      </c>
      <c r="C61" s="168" t="s">
        <v>101</v>
      </c>
      <c r="D61" s="174">
        <v>0</v>
      </c>
      <c r="E61" s="96"/>
      <c r="F61" s="96">
        <f>D61-E61</f>
        <v>0</v>
      </c>
      <c r="G61" s="96">
        <f>D61</f>
        <v>0</v>
      </c>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row>
    <row r="62" spans="1:49" s="66" customFormat="1" x14ac:dyDescent="0.25">
      <c r="A62" s="4" t="s">
        <v>267</v>
      </c>
      <c r="B62" s="73"/>
      <c r="C62" s="70"/>
      <c r="D62" s="97">
        <f>SUM(D58:D61)</f>
        <v>1945</v>
      </c>
      <c r="E62" s="97">
        <f>SUM(E58:E61)</f>
        <v>570</v>
      </c>
      <c r="F62" s="97">
        <f>SUM(F58:F61)</f>
        <v>1375</v>
      </c>
      <c r="G62" s="97">
        <f>SUM(G58:G61)</f>
        <v>0</v>
      </c>
      <c r="H62" s="72"/>
      <c r="I62" s="72"/>
      <c r="J62" s="72"/>
      <c r="K62" s="72"/>
      <c r="L62" s="72"/>
      <c r="M62" s="72"/>
      <c r="N62" s="72"/>
      <c r="O62" s="72"/>
      <c r="P62" s="72"/>
      <c r="Q62" s="72"/>
      <c r="R62" s="72"/>
      <c r="S62" s="72"/>
      <c r="T62" s="72"/>
      <c r="U62" s="72"/>
      <c r="V62" s="72"/>
      <c r="W62" s="72"/>
      <c r="X62" s="72"/>
      <c r="Y62" s="72"/>
      <c r="Z62" s="72"/>
      <c r="AA62" s="72"/>
      <c r="AB62" s="72"/>
      <c r="AC62" s="72"/>
      <c r="AD62" s="72"/>
      <c r="AE62" s="72"/>
      <c r="AF62" s="72"/>
      <c r="AG62" s="72"/>
      <c r="AH62" s="72"/>
      <c r="AI62" s="72"/>
      <c r="AJ62" s="72"/>
      <c r="AK62" s="72"/>
      <c r="AL62" s="72"/>
      <c r="AM62" s="72"/>
      <c r="AN62" s="72"/>
      <c r="AO62" s="72"/>
      <c r="AP62" s="72"/>
      <c r="AQ62" s="72"/>
      <c r="AR62" s="72"/>
      <c r="AS62" s="72"/>
      <c r="AT62" s="72"/>
      <c r="AU62" s="72"/>
      <c r="AV62" s="72"/>
      <c r="AW62" s="72"/>
    </row>
    <row r="63" spans="1:49" ht="27" x14ac:dyDescent="0.25">
      <c r="A63" s="95"/>
      <c r="B63" s="98" t="s">
        <v>47</v>
      </c>
      <c r="C63" s="98" t="s">
        <v>46</v>
      </c>
      <c r="D63" s="62">
        <v>80</v>
      </c>
      <c r="E63" s="62"/>
      <c r="F63" s="62">
        <f>D63-E63</f>
        <v>80</v>
      </c>
      <c r="G63" s="62"/>
    </row>
    <row r="64" spans="1:49" ht="27" x14ac:dyDescent="0.25">
      <c r="A64" s="86"/>
      <c r="B64" s="86" t="s">
        <v>11</v>
      </c>
      <c r="C64" s="42" t="s">
        <v>29</v>
      </c>
      <c r="D64" s="87">
        <v>7705</v>
      </c>
      <c r="E64" s="87"/>
      <c r="F64" s="87">
        <f>D64-E64</f>
        <v>7705</v>
      </c>
      <c r="G64" s="22">
        <f>+D64</f>
        <v>7705</v>
      </c>
    </row>
    <row r="65" spans="1:49" s="66" customFormat="1" x14ac:dyDescent="0.25">
      <c r="A65" s="4"/>
      <c r="B65" s="98" t="s">
        <v>148</v>
      </c>
      <c r="C65" s="98" t="s">
        <v>149</v>
      </c>
      <c r="D65" s="62">
        <v>135</v>
      </c>
      <c r="E65" s="62"/>
      <c r="F65" s="62">
        <f>D65-E65</f>
        <v>135</v>
      </c>
      <c r="G65" s="123">
        <v>135</v>
      </c>
      <c r="H65" s="72"/>
      <c r="I65" s="72"/>
      <c r="J65" s="72"/>
      <c r="K65" s="72"/>
      <c r="L65" s="72"/>
      <c r="M65" s="72"/>
      <c r="N65" s="72"/>
      <c r="O65" s="72"/>
      <c r="P65" s="72"/>
      <c r="Q65" s="72"/>
      <c r="R65" s="72"/>
      <c r="S65" s="72"/>
      <c r="T65" s="72"/>
      <c r="U65" s="72"/>
      <c r="V65" s="72"/>
      <c r="W65" s="72"/>
      <c r="X65" s="72"/>
      <c r="Y65" s="72"/>
      <c r="Z65" s="72"/>
      <c r="AA65" s="72"/>
      <c r="AB65" s="72"/>
      <c r="AC65" s="72"/>
      <c r="AD65" s="72"/>
      <c r="AE65" s="72"/>
      <c r="AF65" s="72"/>
      <c r="AG65" s="72"/>
      <c r="AH65" s="72"/>
      <c r="AI65" s="72"/>
      <c r="AJ65" s="72"/>
      <c r="AK65" s="72"/>
      <c r="AL65" s="72"/>
      <c r="AM65" s="72"/>
      <c r="AN65" s="72"/>
      <c r="AO65" s="72"/>
      <c r="AP65" s="72"/>
      <c r="AQ65" s="72"/>
      <c r="AR65" s="72"/>
      <c r="AS65" s="72"/>
      <c r="AT65" s="72"/>
      <c r="AU65" s="72"/>
      <c r="AV65" s="72"/>
      <c r="AW65" s="72"/>
    </row>
    <row r="66" spans="1:49" ht="27" x14ac:dyDescent="0.25">
      <c r="A66" s="105"/>
      <c r="B66" s="86" t="s">
        <v>24</v>
      </c>
      <c r="C66" s="86" t="s">
        <v>152</v>
      </c>
      <c r="D66" s="87">
        <v>382</v>
      </c>
      <c r="E66" s="87"/>
      <c r="F66" s="87">
        <f t="shared" si="0"/>
        <v>382</v>
      </c>
      <c r="G66" s="22">
        <v>82</v>
      </c>
    </row>
    <row r="67" spans="1:49" s="66" customFormat="1" x14ac:dyDescent="0.25">
      <c r="A67" s="4" t="s">
        <v>277</v>
      </c>
      <c r="B67" s="73"/>
      <c r="C67" s="70"/>
      <c r="D67" s="97">
        <f>SUM(D63:D66)</f>
        <v>8302</v>
      </c>
      <c r="E67" s="97">
        <f>SUM(E63:E66)</f>
        <v>0</v>
      </c>
      <c r="F67" s="97">
        <f>SUM(F63:F66)</f>
        <v>8302</v>
      </c>
      <c r="G67" s="97">
        <f>SUM(G63:G66)</f>
        <v>7922</v>
      </c>
      <c r="H67" s="72"/>
      <c r="I67" s="72"/>
      <c r="J67" s="72"/>
      <c r="K67" s="72"/>
      <c r="L67" s="72"/>
      <c r="M67" s="72"/>
      <c r="N67" s="72"/>
      <c r="O67" s="72"/>
      <c r="P67" s="72"/>
      <c r="Q67" s="72"/>
      <c r="R67" s="72"/>
      <c r="S67" s="72"/>
      <c r="T67" s="72"/>
      <c r="U67" s="72"/>
      <c r="V67" s="72"/>
      <c r="W67" s="72"/>
      <c r="X67" s="72"/>
      <c r="Y67" s="72"/>
      <c r="Z67" s="72"/>
      <c r="AA67" s="72"/>
      <c r="AB67" s="72"/>
      <c r="AC67" s="72"/>
      <c r="AD67" s="72"/>
      <c r="AE67" s="72"/>
      <c r="AF67" s="72"/>
      <c r="AG67" s="72"/>
      <c r="AH67" s="72"/>
      <c r="AI67" s="72"/>
      <c r="AJ67" s="72"/>
      <c r="AK67" s="72"/>
      <c r="AL67" s="72"/>
      <c r="AM67" s="72"/>
      <c r="AN67" s="72"/>
      <c r="AO67" s="72"/>
      <c r="AP67" s="72"/>
      <c r="AQ67" s="72"/>
      <c r="AR67" s="72"/>
      <c r="AS67" s="72"/>
      <c r="AT67" s="72"/>
      <c r="AU67" s="72"/>
      <c r="AV67" s="72"/>
      <c r="AW67" s="72"/>
    </row>
    <row r="68" spans="1:49" x14ac:dyDescent="0.25">
      <c r="A68" s="3"/>
      <c r="B68" s="43"/>
      <c r="C68" s="13"/>
      <c r="D68" s="27"/>
      <c r="E68" s="27"/>
      <c r="F68" s="27"/>
      <c r="G68" s="27"/>
    </row>
    <row r="69" spans="1:49" s="140" customFormat="1" ht="13.5" customHeight="1" x14ac:dyDescent="0.25">
      <c r="A69" s="141"/>
      <c r="B69" s="141"/>
      <c r="C69" s="141" t="s">
        <v>283</v>
      </c>
      <c r="D69" s="142">
        <f>SUM(D62,D67)</f>
        <v>10247</v>
      </c>
      <c r="E69" s="142">
        <f>SUM(E62,E67)</f>
        <v>570</v>
      </c>
      <c r="F69" s="142">
        <f t="shared" si="0"/>
        <v>9677</v>
      </c>
      <c r="G69" s="142">
        <f>SUM(G62,G67)</f>
        <v>7922</v>
      </c>
      <c r="H69" s="139"/>
      <c r="I69" s="139"/>
      <c r="J69" s="139"/>
      <c r="K69" s="139"/>
      <c r="L69" s="139"/>
      <c r="M69" s="139"/>
      <c r="N69" s="139"/>
      <c r="O69" s="139"/>
      <c r="P69" s="139"/>
      <c r="Q69" s="139"/>
      <c r="R69" s="139"/>
      <c r="S69" s="139"/>
      <c r="T69" s="139"/>
      <c r="U69" s="139"/>
      <c r="V69" s="139"/>
      <c r="W69" s="139"/>
      <c r="X69" s="139"/>
      <c r="Y69" s="139"/>
      <c r="Z69" s="139"/>
      <c r="AA69" s="139"/>
      <c r="AB69" s="139"/>
      <c r="AC69" s="139"/>
      <c r="AD69" s="139"/>
      <c r="AE69" s="139"/>
      <c r="AF69" s="139"/>
      <c r="AG69" s="139"/>
      <c r="AH69" s="139"/>
      <c r="AI69" s="139"/>
      <c r="AJ69" s="139"/>
      <c r="AK69" s="139"/>
      <c r="AL69" s="139"/>
      <c r="AM69" s="139"/>
      <c r="AN69" s="139"/>
      <c r="AO69" s="139"/>
      <c r="AP69" s="139"/>
      <c r="AQ69" s="139"/>
      <c r="AR69" s="139"/>
      <c r="AS69" s="139"/>
      <c r="AT69" s="139"/>
      <c r="AU69" s="139"/>
      <c r="AV69" s="139"/>
      <c r="AW69" s="139"/>
    </row>
    <row r="70" spans="1:49" x14ac:dyDescent="0.25">
      <c r="D70" s="26"/>
      <c r="E70" s="26"/>
      <c r="F70" s="26"/>
      <c r="G70" s="26"/>
    </row>
    <row r="71" spans="1:49" ht="16.5" x14ac:dyDescent="0.25">
      <c r="A71" s="135" t="s">
        <v>10</v>
      </c>
      <c r="B71" s="44"/>
      <c r="C71" s="13"/>
      <c r="D71" s="88"/>
      <c r="E71" s="88"/>
      <c r="F71" s="88"/>
      <c r="G71" s="88"/>
    </row>
    <row r="72" spans="1:49" ht="3" customHeight="1" x14ac:dyDescent="0.25"/>
    <row r="73" spans="1:49" s="68" customFormat="1" x14ac:dyDescent="0.25">
      <c r="A73" s="11"/>
      <c r="B73" s="69" t="s">
        <v>156</v>
      </c>
      <c r="C73" s="69" t="s">
        <v>140</v>
      </c>
      <c r="D73" s="109">
        <v>1400</v>
      </c>
      <c r="E73" s="106"/>
      <c r="F73" s="109">
        <f t="shared" si="0"/>
        <v>1400</v>
      </c>
      <c r="G73" s="29"/>
      <c r="H73" s="92"/>
      <c r="I73" s="92"/>
      <c r="J73" s="92"/>
      <c r="K73" s="92"/>
      <c r="L73" s="92"/>
      <c r="M73" s="92"/>
      <c r="N73" s="92"/>
      <c r="O73" s="92"/>
      <c r="P73" s="92"/>
      <c r="Q73" s="92"/>
      <c r="R73" s="92"/>
      <c r="S73" s="92"/>
      <c r="T73" s="92"/>
      <c r="U73" s="92"/>
      <c r="V73" s="92"/>
      <c r="W73" s="92"/>
      <c r="X73" s="92"/>
      <c r="Y73" s="92"/>
      <c r="Z73" s="92"/>
      <c r="AA73" s="92"/>
      <c r="AB73" s="92"/>
      <c r="AC73" s="92"/>
      <c r="AD73" s="92"/>
      <c r="AE73" s="92"/>
      <c r="AF73" s="92"/>
      <c r="AG73" s="92"/>
      <c r="AH73" s="92"/>
      <c r="AI73" s="92"/>
      <c r="AJ73" s="92"/>
      <c r="AK73" s="92"/>
      <c r="AL73" s="92"/>
      <c r="AM73" s="92"/>
      <c r="AN73" s="92"/>
      <c r="AO73" s="92"/>
      <c r="AP73" s="92"/>
      <c r="AQ73" s="92"/>
      <c r="AR73" s="92"/>
      <c r="AS73" s="92"/>
      <c r="AT73" s="92"/>
      <c r="AU73" s="92"/>
      <c r="AV73" s="92"/>
      <c r="AW73" s="92"/>
    </row>
    <row r="74" spans="1:49" s="68" customFormat="1" x14ac:dyDescent="0.25">
      <c r="A74" s="11"/>
      <c r="B74" s="168" t="s">
        <v>94</v>
      </c>
      <c r="C74" s="168" t="s">
        <v>95</v>
      </c>
      <c r="D74" s="173">
        <v>0</v>
      </c>
      <c r="E74" s="106"/>
      <c r="F74" s="106">
        <f t="shared" si="0"/>
        <v>0</v>
      </c>
      <c r="G74" s="29">
        <f>+D74</f>
        <v>0</v>
      </c>
      <c r="H74" s="92"/>
      <c r="I74" s="92"/>
      <c r="J74" s="92"/>
      <c r="K74" s="92"/>
      <c r="L74" s="92"/>
      <c r="M74" s="92"/>
      <c r="N74" s="92"/>
      <c r="O74" s="92"/>
      <c r="P74" s="92"/>
      <c r="Q74" s="92"/>
      <c r="R74" s="92"/>
      <c r="S74" s="92"/>
      <c r="T74" s="92"/>
      <c r="U74" s="92"/>
      <c r="V74" s="92"/>
      <c r="W74" s="92"/>
      <c r="X74" s="92"/>
      <c r="Y74" s="92"/>
      <c r="Z74" s="92"/>
      <c r="AA74" s="92"/>
      <c r="AB74" s="92"/>
      <c r="AC74" s="92"/>
      <c r="AD74" s="92"/>
      <c r="AE74" s="92"/>
      <c r="AF74" s="92"/>
      <c r="AG74" s="92"/>
      <c r="AH74" s="92"/>
      <c r="AI74" s="92"/>
      <c r="AJ74" s="92"/>
      <c r="AK74" s="92"/>
      <c r="AL74" s="92"/>
      <c r="AM74" s="92"/>
      <c r="AN74" s="92"/>
      <c r="AO74" s="92"/>
      <c r="AP74" s="92"/>
      <c r="AQ74" s="92"/>
      <c r="AR74" s="92"/>
      <c r="AS74" s="92"/>
      <c r="AT74" s="92"/>
      <c r="AU74" s="92"/>
      <c r="AV74" s="92"/>
      <c r="AW74" s="92"/>
    </row>
    <row r="75" spans="1:49" s="68" customFormat="1" ht="27" x14ac:dyDescent="0.25">
      <c r="A75" s="11"/>
      <c r="B75" s="69" t="s">
        <v>195</v>
      </c>
      <c r="C75" s="69" t="s">
        <v>200</v>
      </c>
      <c r="D75" s="106">
        <v>150</v>
      </c>
      <c r="E75" s="106"/>
      <c r="F75" s="106">
        <f t="shared" si="0"/>
        <v>150</v>
      </c>
      <c r="G75" s="29"/>
      <c r="H75" s="92"/>
      <c r="I75" s="92"/>
      <c r="J75" s="92"/>
      <c r="K75" s="92"/>
      <c r="L75" s="92"/>
      <c r="M75" s="92"/>
      <c r="N75" s="92"/>
      <c r="O75" s="92"/>
      <c r="P75" s="92"/>
      <c r="Q75" s="92"/>
      <c r="R75" s="92"/>
      <c r="S75" s="92"/>
      <c r="T75" s="92"/>
      <c r="U75" s="92"/>
      <c r="V75" s="92"/>
      <c r="W75" s="92"/>
      <c r="X75" s="92"/>
      <c r="Y75" s="92"/>
      <c r="Z75" s="92"/>
      <c r="AA75" s="92"/>
      <c r="AB75" s="92"/>
      <c r="AC75" s="92"/>
      <c r="AD75" s="92"/>
      <c r="AE75" s="92"/>
      <c r="AF75" s="92"/>
      <c r="AG75" s="92"/>
      <c r="AH75" s="92"/>
      <c r="AI75" s="92"/>
      <c r="AJ75" s="92"/>
      <c r="AK75" s="92"/>
      <c r="AL75" s="92"/>
      <c r="AM75" s="92"/>
      <c r="AN75" s="92"/>
      <c r="AO75" s="92"/>
      <c r="AP75" s="92"/>
      <c r="AQ75" s="92"/>
      <c r="AR75" s="92"/>
      <c r="AS75" s="92"/>
      <c r="AT75" s="92"/>
      <c r="AU75" s="92"/>
      <c r="AV75" s="92"/>
      <c r="AW75" s="92"/>
    </row>
    <row r="76" spans="1:49" s="68" customFormat="1" ht="40.5" x14ac:dyDescent="0.25">
      <c r="A76" s="11"/>
      <c r="B76" s="69" t="s">
        <v>196</v>
      </c>
      <c r="C76" s="69" t="s">
        <v>201</v>
      </c>
      <c r="D76" s="173">
        <v>50</v>
      </c>
      <c r="E76" s="106"/>
      <c r="F76" s="106">
        <f t="shared" si="0"/>
        <v>50</v>
      </c>
      <c r="G76" s="29"/>
      <c r="H76" s="92"/>
      <c r="I76" s="92"/>
      <c r="J76" s="92"/>
      <c r="K76" s="92"/>
      <c r="L76" s="92"/>
      <c r="M76" s="92"/>
      <c r="N76" s="92"/>
      <c r="O76" s="92"/>
      <c r="P76" s="92"/>
      <c r="Q76" s="92"/>
      <c r="R76" s="92"/>
      <c r="S76" s="92"/>
      <c r="T76" s="92"/>
      <c r="U76" s="92"/>
      <c r="V76" s="92"/>
      <c r="W76" s="92"/>
      <c r="X76" s="92"/>
      <c r="Y76" s="92"/>
      <c r="Z76" s="92"/>
      <c r="AA76" s="92"/>
      <c r="AB76" s="92"/>
      <c r="AC76" s="92"/>
      <c r="AD76" s="92"/>
      <c r="AE76" s="92"/>
      <c r="AF76" s="92"/>
      <c r="AG76" s="92"/>
      <c r="AH76" s="92"/>
      <c r="AI76" s="92"/>
      <c r="AJ76" s="92"/>
      <c r="AK76" s="92"/>
      <c r="AL76" s="92"/>
      <c r="AM76" s="92"/>
      <c r="AN76" s="92"/>
      <c r="AO76" s="92"/>
      <c r="AP76" s="92"/>
      <c r="AQ76" s="92"/>
      <c r="AR76" s="92"/>
      <c r="AS76" s="92"/>
      <c r="AT76" s="92"/>
      <c r="AU76" s="92"/>
      <c r="AV76" s="92"/>
      <c r="AW76" s="92"/>
    </row>
    <row r="77" spans="1:49" s="68" customFormat="1" ht="27" x14ac:dyDescent="0.25">
      <c r="A77" s="11"/>
      <c r="B77" s="69" t="s">
        <v>197</v>
      </c>
      <c r="C77" s="69" t="s">
        <v>202</v>
      </c>
      <c r="D77" s="173">
        <v>100</v>
      </c>
      <c r="E77" s="106"/>
      <c r="F77" s="106">
        <f t="shared" si="0"/>
        <v>100</v>
      </c>
      <c r="G77" s="29"/>
      <c r="H77" s="92"/>
      <c r="I77" s="92"/>
      <c r="J77" s="92"/>
      <c r="K77" s="92"/>
      <c r="L77" s="92"/>
      <c r="M77" s="92"/>
      <c r="N77" s="92"/>
      <c r="O77" s="92"/>
      <c r="P77" s="92"/>
      <c r="Q77" s="92"/>
      <c r="R77" s="92"/>
      <c r="S77" s="92"/>
      <c r="T77" s="92"/>
      <c r="U77" s="92"/>
      <c r="V77" s="92"/>
      <c r="W77" s="92"/>
      <c r="X77" s="92"/>
      <c r="Y77" s="92"/>
      <c r="Z77" s="92"/>
      <c r="AA77" s="92"/>
      <c r="AB77" s="92"/>
      <c r="AC77" s="92"/>
      <c r="AD77" s="92"/>
      <c r="AE77" s="92"/>
      <c r="AF77" s="92"/>
      <c r="AG77" s="92"/>
      <c r="AH77" s="92"/>
      <c r="AI77" s="92"/>
      <c r="AJ77" s="92"/>
      <c r="AK77" s="92"/>
      <c r="AL77" s="92"/>
      <c r="AM77" s="92"/>
      <c r="AN77" s="92"/>
      <c r="AO77" s="92"/>
      <c r="AP77" s="92"/>
      <c r="AQ77" s="92"/>
      <c r="AR77" s="92"/>
      <c r="AS77" s="92"/>
      <c r="AT77" s="92"/>
      <c r="AU77" s="92"/>
      <c r="AV77" s="92"/>
      <c r="AW77" s="92"/>
    </row>
    <row r="78" spans="1:49" s="68" customFormat="1" ht="40.5" x14ac:dyDescent="0.25">
      <c r="A78" s="11"/>
      <c r="B78" s="69" t="s">
        <v>303</v>
      </c>
      <c r="C78" s="69" t="s">
        <v>300</v>
      </c>
      <c r="D78" s="106">
        <v>200</v>
      </c>
      <c r="E78" s="106"/>
      <c r="F78" s="106">
        <f t="shared" si="0"/>
        <v>200</v>
      </c>
      <c r="G78" s="29"/>
      <c r="H78" s="92"/>
      <c r="I78" s="92"/>
      <c r="J78" s="92"/>
      <c r="K78" s="92"/>
      <c r="L78" s="92"/>
      <c r="M78" s="92"/>
      <c r="N78" s="92"/>
      <c r="O78" s="92"/>
      <c r="P78" s="92"/>
      <c r="Q78" s="92"/>
      <c r="R78" s="92"/>
      <c r="S78" s="92"/>
      <c r="T78" s="92"/>
      <c r="U78" s="92"/>
      <c r="V78" s="92"/>
      <c r="W78" s="92"/>
      <c r="X78" s="92"/>
      <c r="Y78" s="92"/>
      <c r="Z78" s="92"/>
      <c r="AA78" s="92"/>
      <c r="AB78" s="92"/>
      <c r="AC78" s="92"/>
      <c r="AD78" s="92"/>
      <c r="AE78" s="92"/>
      <c r="AF78" s="92"/>
      <c r="AG78" s="92"/>
      <c r="AH78" s="92"/>
      <c r="AI78" s="92"/>
      <c r="AJ78" s="92"/>
      <c r="AK78" s="92"/>
      <c r="AL78" s="92"/>
      <c r="AM78" s="92"/>
      <c r="AN78" s="92"/>
      <c r="AO78" s="92"/>
      <c r="AP78" s="92"/>
      <c r="AQ78" s="92"/>
      <c r="AR78" s="92"/>
      <c r="AS78" s="92"/>
      <c r="AT78" s="92"/>
      <c r="AU78" s="92"/>
      <c r="AV78" s="92"/>
      <c r="AW78" s="92"/>
    </row>
    <row r="79" spans="1:49" s="12" customFormat="1" x14ac:dyDescent="0.25">
      <c r="A79" s="4" t="s">
        <v>32</v>
      </c>
      <c r="B79" s="73"/>
      <c r="C79" s="70"/>
      <c r="D79" s="28">
        <f>SUM(D73:D78)</f>
        <v>1900</v>
      </c>
      <c r="E79" s="28">
        <f>SUM(E73:E78)</f>
        <v>0</v>
      </c>
      <c r="F79" s="28">
        <f t="shared" si="0"/>
        <v>1900</v>
      </c>
      <c r="G79" s="28">
        <f>SUM(G73:G78)</f>
        <v>0</v>
      </c>
      <c r="H79" s="93"/>
      <c r="I79" s="93"/>
      <c r="J79" s="93"/>
      <c r="K79" s="93"/>
      <c r="L79" s="93"/>
      <c r="M79" s="93"/>
      <c r="N79" s="93"/>
      <c r="O79" s="93"/>
      <c r="P79" s="93"/>
      <c r="Q79" s="93"/>
      <c r="R79" s="93"/>
      <c r="S79" s="93"/>
      <c r="T79" s="93"/>
      <c r="U79" s="93"/>
      <c r="V79" s="93"/>
      <c r="W79" s="93"/>
      <c r="X79" s="93"/>
      <c r="Y79" s="93"/>
      <c r="Z79" s="93"/>
      <c r="AA79" s="93"/>
      <c r="AB79" s="93"/>
      <c r="AC79" s="93"/>
      <c r="AD79" s="93"/>
      <c r="AE79" s="93"/>
      <c r="AF79" s="93"/>
      <c r="AG79" s="93"/>
      <c r="AH79" s="93"/>
      <c r="AI79" s="93"/>
      <c r="AJ79" s="93"/>
      <c r="AK79" s="93"/>
      <c r="AL79" s="93"/>
      <c r="AM79" s="93"/>
      <c r="AN79" s="93"/>
      <c r="AO79" s="93"/>
      <c r="AP79" s="93"/>
      <c r="AQ79" s="93"/>
      <c r="AR79" s="93"/>
      <c r="AS79" s="93"/>
      <c r="AT79" s="93"/>
      <c r="AU79" s="93"/>
      <c r="AV79" s="93"/>
      <c r="AW79" s="93"/>
    </row>
    <row r="80" spans="1:49" s="12" customFormat="1" x14ac:dyDescent="0.25">
      <c r="A80" s="81"/>
      <c r="B80" s="69" t="s">
        <v>157</v>
      </c>
      <c r="C80" s="69" t="s">
        <v>66</v>
      </c>
      <c r="D80" s="122">
        <v>17175</v>
      </c>
      <c r="E80" s="122"/>
      <c r="F80" s="122">
        <f t="shared" ref="F80:F119" si="5">D80-E80</f>
        <v>17175</v>
      </c>
      <c r="G80" s="122">
        <f>+D80</f>
        <v>17175</v>
      </c>
      <c r="H80" s="93"/>
      <c r="I80" s="93"/>
      <c r="J80" s="93"/>
      <c r="K80" s="93"/>
      <c r="L80" s="93"/>
      <c r="M80" s="93"/>
      <c r="N80" s="93"/>
      <c r="O80" s="93"/>
      <c r="P80" s="93"/>
      <c r="Q80" s="93"/>
      <c r="R80" s="93"/>
      <c r="S80" s="93"/>
      <c r="T80" s="93"/>
      <c r="U80" s="93"/>
      <c r="V80" s="93"/>
      <c r="W80" s="93"/>
      <c r="X80" s="93"/>
      <c r="Y80" s="93"/>
      <c r="Z80" s="93"/>
      <c r="AA80" s="93"/>
      <c r="AB80" s="93"/>
      <c r="AC80" s="93"/>
      <c r="AD80" s="93"/>
      <c r="AE80" s="93"/>
      <c r="AF80" s="93"/>
      <c r="AG80" s="93"/>
      <c r="AH80" s="93"/>
      <c r="AI80" s="93"/>
      <c r="AJ80" s="93"/>
      <c r="AK80" s="93"/>
      <c r="AL80" s="93"/>
      <c r="AM80" s="93"/>
      <c r="AN80" s="93"/>
      <c r="AO80" s="93"/>
      <c r="AP80" s="93"/>
      <c r="AQ80" s="93"/>
      <c r="AR80" s="93"/>
      <c r="AS80" s="93"/>
      <c r="AT80" s="93"/>
      <c r="AU80" s="93"/>
      <c r="AV80" s="93"/>
      <c r="AW80" s="93"/>
    </row>
    <row r="81" spans="1:49" s="12" customFormat="1" x14ac:dyDescent="0.25">
      <c r="A81" s="4" t="s">
        <v>67</v>
      </c>
      <c r="B81" s="73"/>
      <c r="C81" s="55"/>
      <c r="D81" s="23">
        <f>SUM(D80:D80)</f>
        <v>17175</v>
      </c>
      <c r="E81" s="23">
        <f>SUM(E80:E80)</f>
        <v>0</v>
      </c>
      <c r="F81" s="23">
        <f t="shared" si="5"/>
        <v>17175</v>
      </c>
      <c r="G81" s="23">
        <f>SUM(G80:G80)</f>
        <v>17175</v>
      </c>
      <c r="H81" s="93"/>
      <c r="I81" s="93"/>
      <c r="J81" s="93"/>
      <c r="K81" s="93"/>
      <c r="L81" s="93"/>
      <c r="M81" s="93"/>
      <c r="N81" s="93"/>
      <c r="O81" s="93"/>
      <c r="P81" s="93"/>
      <c r="Q81" s="93"/>
      <c r="R81" s="93"/>
      <c r="S81" s="93"/>
      <c r="T81" s="93"/>
      <c r="U81" s="93"/>
      <c r="V81" s="93"/>
      <c r="W81" s="93"/>
      <c r="X81" s="93"/>
      <c r="Y81" s="93"/>
      <c r="Z81" s="93"/>
      <c r="AA81" s="93"/>
      <c r="AB81" s="93"/>
      <c r="AC81" s="93"/>
      <c r="AD81" s="93"/>
      <c r="AE81" s="93"/>
      <c r="AF81" s="93"/>
      <c r="AG81" s="93"/>
      <c r="AH81" s="93"/>
      <c r="AI81" s="93"/>
      <c r="AJ81" s="93"/>
      <c r="AK81" s="93"/>
      <c r="AL81" s="93"/>
      <c r="AM81" s="93"/>
      <c r="AN81" s="93"/>
      <c r="AO81" s="93"/>
      <c r="AP81" s="93"/>
      <c r="AQ81" s="93"/>
      <c r="AR81" s="93"/>
      <c r="AS81" s="93"/>
      <c r="AT81" s="93"/>
      <c r="AU81" s="93"/>
      <c r="AV81" s="93"/>
      <c r="AW81" s="93"/>
    </row>
    <row r="82" spans="1:49" s="12" customFormat="1" x14ac:dyDescent="0.25">
      <c r="A82" s="4"/>
      <c r="B82" s="71" t="s">
        <v>236</v>
      </c>
      <c r="C82" s="86" t="s">
        <v>237</v>
      </c>
      <c r="D82" s="87">
        <v>300</v>
      </c>
      <c r="E82" s="23"/>
      <c r="F82" s="22">
        <f t="shared" si="5"/>
        <v>300</v>
      </c>
      <c r="G82" s="23"/>
      <c r="H82" s="93"/>
      <c r="I82" s="93"/>
      <c r="J82" s="93"/>
      <c r="K82" s="93"/>
      <c r="L82" s="93"/>
      <c r="M82" s="93"/>
      <c r="N82" s="93"/>
      <c r="O82" s="93"/>
      <c r="P82" s="93"/>
      <c r="Q82" s="93"/>
      <c r="R82" s="93"/>
      <c r="S82" s="93"/>
      <c r="T82" s="93"/>
      <c r="U82" s="93"/>
      <c r="V82" s="93"/>
      <c r="W82" s="93"/>
      <c r="X82" s="93"/>
      <c r="Y82" s="93"/>
      <c r="Z82" s="93"/>
      <c r="AA82" s="93"/>
      <c r="AB82" s="93"/>
      <c r="AC82" s="93"/>
      <c r="AD82" s="93"/>
      <c r="AE82" s="93"/>
      <c r="AF82" s="93"/>
      <c r="AG82" s="93"/>
      <c r="AH82" s="93"/>
      <c r="AI82" s="93"/>
      <c r="AJ82" s="93"/>
      <c r="AK82" s="93"/>
      <c r="AL82" s="93"/>
      <c r="AM82" s="93"/>
      <c r="AN82" s="93"/>
      <c r="AO82" s="93"/>
      <c r="AP82" s="93"/>
      <c r="AQ82" s="93"/>
      <c r="AR82" s="93"/>
      <c r="AS82" s="93"/>
      <c r="AT82" s="93"/>
      <c r="AU82" s="93"/>
      <c r="AV82" s="93"/>
      <c r="AW82" s="93"/>
    </row>
    <row r="83" spans="1:49" s="12" customFormat="1" x14ac:dyDescent="0.25">
      <c r="A83" s="4" t="s">
        <v>31</v>
      </c>
      <c r="B83" s="70"/>
      <c r="C83" s="70"/>
      <c r="D83" s="23">
        <f>SUM(D82)</f>
        <v>300</v>
      </c>
      <c r="E83" s="23">
        <f>SUM(E82)</f>
        <v>0</v>
      </c>
      <c r="F83" s="23">
        <f t="shared" si="5"/>
        <v>300</v>
      </c>
      <c r="G83" s="23">
        <f>SUM(G82)</f>
        <v>0</v>
      </c>
      <c r="H83" s="93"/>
      <c r="I83" s="93"/>
      <c r="J83" s="93"/>
      <c r="K83" s="93"/>
      <c r="L83" s="93"/>
      <c r="M83" s="93"/>
      <c r="N83" s="93"/>
      <c r="O83" s="93"/>
      <c r="P83" s="93"/>
      <c r="Q83" s="93"/>
      <c r="R83" s="93"/>
      <c r="S83" s="93"/>
      <c r="T83" s="93"/>
      <c r="U83" s="93"/>
      <c r="V83" s="93"/>
      <c r="W83" s="93"/>
      <c r="X83" s="93"/>
      <c r="Y83" s="93"/>
      <c r="Z83" s="93"/>
      <c r="AA83" s="93"/>
      <c r="AB83" s="93"/>
      <c r="AC83" s="93"/>
      <c r="AD83" s="93"/>
      <c r="AE83" s="93"/>
      <c r="AF83" s="93"/>
      <c r="AG83" s="93"/>
      <c r="AH83" s="93"/>
      <c r="AI83" s="93"/>
      <c r="AJ83" s="93"/>
      <c r="AK83" s="93"/>
      <c r="AL83" s="93"/>
      <c r="AM83" s="93"/>
      <c r="AN83" s="93"/>
      <c r="AO83" s="93"/>
      <c r="AP83" s="93"/>
      <c r="AQ83" s="93"/>
      <c r="AR83" s="93"/>
      <c r="AS83" s="93"/>
      <c r="AT83" s="93"/>
      <c r="AU83" s="93"/>
      <c r="AV83" s="93"/>
      <c r="AW83" s="93"/>
    </row>
    <row r="84" spans="1:49" s="68" customFormat="1" ht="6.75" customHeight="1" x14ac:dyDescent="0.25">
      <c r="A84" s="3"/>
      <c r="B84" s="13"/>
      <c r="C84" s="13"/>
      <c r="D84" s="27"/>
      <c r="E84" s="27"/>
      <c r="F84" s="27"/>
      <c r="G84" s="27"/>
      <c r="H84" s="92"/>
      <c r="I84" s="92"/>
      <c r="J84" s="92"/>
      <c r="K84" s="92"/>
      <c r="L84" s="92"/>
      <c r="M84" s="92"/>
      <c r="N84" s="92"/>
      <c r="O84" s="92"/>
      <c r="P84" s="92"/>
      <c r="Q84" s="92"/>
      <c r="R84" s="92"/>
      <c r="S84" s="92"/>
      <c r="T84" s="92"/>
      <c r="U84" s="92"/>
      <c r="V84" s="92"/>
      <c r="W84" s="92"/>
      <c r="X84" s="92"/>
      <c r="Y84" s="92"/>
      <c r="Z84" s="92"/>
      <c r="AA84" s="92"/>
      <c r="AB84" s="92"/>
      <c r="AC84" s="92"/>
      <c r="AD84" s="92"/>
      <c r="AE84" s="92"/>
      <c r="AF84" s="92"/>
      <c r="AG84" s="92"/>
      <c r="AH84" s="92"/>
      <c r="AI84" s="92"/>
      <c r="AJ84" s="92"/>
      <c r="AK84" s="92"/>
      <c r="AL84" s="92"/>
      <c r="AM84" s="92"/>
      <c r="AN84" s="92"/>
      <c r="AO84" s="92"/>
      <c r="AP84" s="92"/>
      <c r="AQ84" s="92"/>
      <c r="AR84" s="92"/>
      <c r="AS84" s="92"/>
      <c r="AT84" s="92"/>
      <c r="AU84" s="92"/>
      <c r="AV84" s="92"/>
      <c r="AW84" s="92"/>
    </row>
    <row r="85" spans="1:49" s="155" customFormat="1" ht="13.5" customHeight="1" x14ac:dyDescent="0.2">
      <c r="A85" s="141"/>
      <c r="B85" s="141"/>
      <c r="C85" s="141" t="s">
        <v>4</v>
      </c>
      <c r="D85" s="142">
        <f>SUM(D83,D81,D79)</f>
        <v>19375</v>
      </c>
      <c r="E85" s="142">
        <f>SUM(E83,E81,E79)</f>
        <v>0</v>
      </c>
      <c r="F85" s="142">
        <f>SUM(F83,F81,F79)</f>
        <v>19375</v>
      </c>
      <c r="G85" s="142">
        <f>SUM(G83,G81,G79)</f>
        <v>17175</v>
      </c>
      <c r="H85" s="154"/>
      <c r="I85" s="154"/>
      <c r="J85" s="154"/>
      <c r="K85" s="154"/>
      <c r="L85" s="154"/>
      <c r="M85" s="154"/>
      <c r="N85" s="154"/>
      <c r="O85" s="154"/>
      <c r="P85" s="154"/>
      <c r="Q85" s="154"/>
      <c r="R85" s="154"/>
      <c r="S85" s="154"/>
      <c r="T85" s="154"/>
      <c r="U85" s="154"/>
      <c r="V85" s="154"/>
      <c r="W85" s="154"/>
      <c r="X85" s="154"/>
      <c r="Y85" s="154"/>
      <c r="Z85" s="154"/>
      <c r="AA85" s="154"/>
      <c r="AB85" s="154"/>
      <c r="AC85" s="154"/>
      <c r="AD85" s="154"/>
      <c r="AE85" s="154"/>
      <c r="AF85" s="154"/>
      <c r="AG85" s="154"/>
      <c r="AH85" s="154"/>
      <c r="AI85" s="154"/>
      <c r="AJ85" s="154"/>
      <c r="AK85" s="154"/>
      <c r="AL85" s="154"/>
      <c r="AM85" s="154"/>
      <c r="AN85" s="154"/>
      <c r="AO85" s="154"/>
      <c r="AP85" s="154"/>
      <c r="AQ85" s="154"/>
      <c r="AR85" s="154"/>
      <c r="AS85" s="154"/>
      <c r="AT85" s="154"/>
      <c r="AU85" s="154"/>
      <c r="AV85" s="154"/>
      <c r="AW85" s="154"/>
    </row>
    <row r="86" spans="1:49" s="68" customFormat="1" ht="6" customHeight="1" x14ac:dyDescent="0.2">
      <c r="A86" s="17"/>
      <c r="B86" s="17"/>
      <c r="C86" s="47"/>
      <c r="D86" s="104"/>
      <c r="E86" s="104"/>
      <c r="F86" s="104"/>
      <c r="G86" s="104"/>
      <c r="H86" s="92"/>
      <c r="I86" s="92"/>
      <c r="J86" s="92"/>
      <c r="K86" s="92"/>
      <c r="L86" s="92"/>
      <c r="M86" s="92"/>
      <c r="N86" s="92"/>
      <c r="O86" s="92"/>
      <c r="P86" s="92"/>
      <c r="Q86" s="92"/>
      <c r="R86" s="92"/>
      <c r="S86" s="92"/>
      <c r="T86" s="92"/>
      <c r="U86" s="92"/>
      <c r="V86" s="92"/>
      <c r="W86" s="92"/>
      <c r="X86" s="92"/>
      <c r="Y86" s="92"/>
      <c r="Z86" s="92"/>
      <c r="AA86" s="92"/>
      <c r="AB86" s="92"/>
      <c r="AC86" s="92"/>
      <c r="AD86" s="92"/>
      <c r="AE86" s="92"/>
      <c r="AF86" s="92"/>
      <c r="AG86" s="92"/>
      <c r="AH86" s="92"/>
      <c r="AI86" s="92"/>
      <c r="AJ86" s="92"/>
      <c r="AK86" s="92"/>
      <c r="AL86" s="92"/>
      <c r="AM86" s="92"/>
      <c r="AN86" s="92"/>
      <c r="AO86" s="92"/>
      <c r="AP86" s="92"/>
      <c r="AQ86" s="92"/>
      <c r="AR86" s="92"/>
      <c r="AS86" s="92"/>
      <c r="AT86" s="92"/>
      <c r="AU86" s="92"/>
      <c r="AV86" s="92"/>
      <c r="AW86" s="92"/>
    </row>
    <row r="87" spans="1:49" ht="16.5" x14ac:dyDescent="0.25">
      <c r="A87" s="135" t="s">
        <v>19</v>
      </c>
      <c r="B87" s="44"/>
      <c r="C87" s="85"/>
      <c r="D87" s="24"/>
      <c r="E87" s="24"/>
      <c r="F87" s="24"/>
      <c r="G87" s="24"/>
    </row>
    <row r="88" spans="1:49" ht="27" x14ac:dyDescent="0.25">
      <c r="A88" s="57"/>
      <c r="B88" s="69" t="s">
        <v>203</v>
      </c>
      <c r="C88" s="69" t="s">
        <v>204</v>
      </c>
      <c r="D88" s="64">
        <v>3500</v>
      </c>
      <c r="E88" s="64"/>
      <c r="F88" s="64">
        <f t="shared" si="5"/>
        <v>3500</v>
      </c>
      <c r="G88" s="22"/>
    </row>
    <row r="89" spans="1:49" ht="27" x14ac:dyDescent="0.25">
      <c r="A89" s="57"/>
      <c r="B89" s="69" t="s">
        <v>297</v>
      </c>
      <c r="C89" s="69" t="s">
        <v>292</v>
      </c>
      <c r="D89" s="64">
        <v>200</v>
      </c>
      <c r="E89" s="64"/>
      <c r="F89" s="64">
        <f t="shared" si="5"/>
        <v>200</v>
      </c>
      <c r="G89" s="22"/>
    </row>
    <row r="90" spans="1:49" ht="27" x14ac:dyDescent="0.25">
      <c r="A90" s="57"/>
      <c r="B90" s="69" t="s">
        <v>293</v>
      </c>
      <c r="C90" s="69" t="s">
        <v>294</v>
      </c>
      <c r="D90" s="64">
        <v>250</v>
      </c>
      <c r="E90" s="64"/>
      <c r="F90" s="64">
        <f t="shared" si="5"/>
        <v>250</v>
      </c>
      <c r="G90" s="22"/>
    </row>
    <row r="91" spans="1:49" ht="27" x14ac:dyDescent="0.25">
      <c r="A91" s="57"/>
      <c r="B91" s="69" t="s">
        <v>295</v>
      </c>
      <c r="C91" s="69" t="s">
        <v>296</v>
      </c>
      <c r="D91" s="64">
        <v>1900</v>
      </c>
      <c r="E91" s="64"/>
      <c r="F91" s="64">
        <f t="shared" si="5"/>
        <v>1900</v>
      </c>
      <c r="G91" s="22"/>
    </row>
    <row r="92" spans="1:49" ht="67.5" x14ac:dyDescent="0.25">
      <c r="A92" s="61"/>
      <c r="B92" s="60" t="s">
        <v>123</v>
      </c>
      <c r="C92" s="69" t="s">
        <v>212</v>
      </c>
      <c r="D92" s="171">
        <f>4400-600</f>
        <v>3800</v>
      </c>
      <c r="E92" s="64"/>
      <c r="F92" s="64">
        <f t="shared" si="5"/>
        <v>3800</v>
      </c>
      <c r="G92" s="22">
        <v>2820</v>
      </c>
    </row>
    <row r="93" spans="1:49" ht="54" x14ac:dyDescent="0.25">
      <c r="A93" s="61"/>
      <c r="B93" s="172" t="s">
        <v>334</v>
      </c>
      <c r="C93" s="172" t="s">
        <v>335</v>
      </c>
      <c r="D93" s="171">
        <v>700</v>
      </c>
      <c r="E93" s="64"/>
      <c r="F93" s="64">
        <f t="shared" si="5"/>
        <v>700</v>
      </c>
      <c r="G93" s="22"/>
    </row>
    <row r="94" spans="1:49" ht="67.5" x14ac:dyDescent="0.25">
      <c r="A94" s="61"/>
      <c r="B94" s="69" t="s">
        <v>124</v>
      </c>
      <c r="C94" s="69" t="s">
        <v>211</v>
      </c>
      <c r="D94" s="64">
        <v>600</v>
      </c>
      <c r="E94" s="64"/>
      <c r="F94" s="64">
        <f t="shared" si="5"/>
        <v>600</v>
      </c>
      <c r="G94" s="22">
        <v>364</v>
      </c>
    </row>
    <row r="95" spans="1:49" x14ac:dyDescent="0.25">
      <c r="A95" s="57"/>
      <c r="B95" s="86" t="s">
        <v>134</v>
      </c>
      <c r="C95" s="86" t="s">
        <v>135</v>
      </c>
      <c r="D95" s="64">
        <v>30</v>
      </c>
      <c r="E95" s="64"/>
      <c r="F95" s="64">
        <f t="shared" si="5"/>
        <v>30</v>
      </c>
      <c r="G95" s="22"/>
    </row>
    <row r="96" spans="1:49" ht="27" x14ac:dyDescent="0.25">
      <c r="A96" s="57"/>
      <c r="B96" s="86" t="s">
        <v>172</v>
      </c>
      <c r="C96" s="86" t="s">
        <v>86</v>
      </c>
      <c r="D96" s="64">
        <v>1264</v>
      </c>
      <c r="E96" s="64"/>
      <c r="F96" s="64">
        <f t="shared" si="5"/>
        <v>1264</v>
      </c>
      <c r="G96" s="22">
        <f>+F96</f>
        <v>1264</v>
      </c>
    </row>
    <row r="97" spans="1:49" ht="27" x14ac:dyDescent="0.25">
      <c r="A97" s="61"/>
      <c r="B97" s="69" t="s">
        <v>84</v>
      </c>
      <c r="C97" s="69" t="s">
        <v>137</v>
      </c>
      <c r="D97" s="64">
        <v>216</v>
      </c>
      <c r="E97" s="64"/>
      <c r="F97" s="64">
        <f t="shared" si="5"/>
        <v>216</v>
      </c>
      <c r="G97" s="22">
        <f>+D97</f>
        <v>216</v>
      </c>
    </row>
    <row r="98" spans="1:49" x14ac:dyDescent="0.25">
      <c r="A98" s="57"/>
      <c r="B98" s="58" t="s">
        <v>132</v>
      </c>
      <c r="C98" s="58" t="s">
        <v>70</v>
      </c>
      <c r="D98" s="64">
        <v>320</v>
      </c>
      <c r="E98" s="64"/>
      <c r="F98" s="64">
        <f t="shared" si="5"/>
        <v>320</v>
      </c>
      <c r="G98" s="22">
        <f t="shared" ref="G98:G103" si="6">+D98</f>
        <v>320</v>
      </c>
    </row>
    <row r="99" spans="1:49" ht="54" x14ac:dyDescent="0.25">
      <c r="A99" s="57"/>
      <c r="B99" s="99" t="s">
        <v>85</v>
      </c>
      <c r="C99" s="58" t="s">
        <v>133</v>
      </c>
      <c r="D99" s="64">
        <v>1387</v>
      </c>
      <c r="E99" s="64"/>
      <c r="F99" s="64">
        <f t="shared" si="5"/>
        <v>1387</v>
      </c>
      <c r="G99" s="22">
        <f t="shared" si="6"/>
        <v>1387</v>
      </c>
    </row>
    <row r="100" spans="1:49" x14ac:dyDescent="0.25">
      <c r="A100" s="56"/>
      <c r="B100" s="85" t="s">
        <v>136</v>
      </c>
      <c r="C100" s="85" t="s">
        <v>117</v>
      </c>
      <c r="D100" s="64">
        <v>27</v>
      </c>
      <c r="E100" s="64"/>
      <c r="F100" s="64">
        <f t="shared" si="5"/>
        <v>27</v>
      </c>
      <c r="G100" s="22">
        <f t="shared" si="6"/>
        <v>27</v>
      </c>
    </row>
    <row r="101" spans="1:49" ht="40.5" x14ac:dyDescent="0.25">
      <c r="A101" s="56"/>
      <c r="B101" s="85" t="s">
        <v>92</v>
      </c>
      <c r="C101" s="85" t="s">
        <v>93</v>
      </c>
      <c r="D101" s="64">
        <v>1801</v>
      </c>
      <c r="E101" s="64"/>
      <c r="F101" s="64">
        <f t="shared" si="5"/>
        <v>1801</v>
      </c>
      <c r="G101" s="22">
        <f t="shared" si="6"/>
        <v>1801</v>
      </c>
    </row>
    <row r="102" spans="1:49" x14ac:dyDescent="0.25">
      <c r="A102" s="56"/>
      <c r="B102" s="86" t="s">
        <v>246</v>
      </c>
      <c r="C102" s="86" t="s">
        <v>161</v>
      </c>
      <c r="D102" s="64">
        <v>976</v>
      </c>
      <c r="E102" s="64"/>
      <c r="F102" s="64">
        <f t="shared" si="5"/>
        <v>976</v>
      </c>
      <c r="G102" s="22">
        <f t="shared" ref="G102" si="7">+D102</f>
        <v>976</v>
      </c>
    </row>
    <row r="103" spans="1:49" ht="40.5" x14ac:dyDescent="0.25">
      <c r="A103" s="56"/>
      <c r="B103" s="86" t="s">
        <v>159</v>
      </c>
      <c r="C103" s="86" t="s">
        <v>160</v>
      </c>
      <c r="D103" s="64">
        <v>105</v>
      </c>
      <c r="E103" s="64"/>
      <c r="F103" s="64">
        <f t="shared" si="5"/>
        <v>105</v>
      </c>
      <c r="G103" s="22">
        <f t="shared" si="6"/>
        <v>105</v>
      </c>
    </row>
    <row r="104" spans="1:49" s="66" customFormat="1" x14ac:dyDescent="0.25">
      <c r="A104" s="149" t="s">
        <v>115</v>
      </c>
      <c r="B104" s="149"/>
      <c r="C104" s="127"/>
      <c r="D104" s="31">
        <f>SUM(D88:D103)</f>
        <v>17076</v>
      </c>
      <c r="E104" s="31">
        <f>SUM(E88:E103)</f>
        <v>0</v>
      </c>
      <c r="F104" s="31">
        <f t="shared" si="5"/>
        <v>17076</v>
      </c>
      <c r="G104" s="31">
        <f>SUM(G88:G103)</f>
        <v>9280</v>
      </c>
      <c r="H104" s="72"/>
      <c r="I104" s="72"/>
      <c r="J104" s="72"/>
      <c r="K104" s="72"/>
      <c r="L104" s="72"/>
      <c r="M104" s="72"/>
      <c r="N104" s="72"/>
      <c r="O104" s="72"/>
      <c r="P104" s="72"/>
      <c r="Q104" s="72"/>
      <c r="R104" s="72"/>
      <c r="S104" s="72"/>
      <c r="T104" s="72"/>
      <c r="U104" s="72"/>
      <c r="V104" s="72"/>
      <c r="W104" s="72"/>
      <c r="X104" s="72"/>
      <c r="Y104" s="72"/>
      <c r="Z104" s="72"/>
      <c r="AA104" s="72"/>
      <c r="AB104" s="72"/>
      <c r="AC104" s="72"/>
      <c r="AD104" s="72"/>
      <c r="AE104" s="72"/>
      <c r="AF104" s="72"/>
      <c r="AG104" s="72"/>
      <c r="AH104" s="72"/>
      <c r="AI104" s="72"/>
      <c r="AJ104" s="72"/>
      <c r="AK104" s="72"/>
      <c r="AL104" s="72"/>
      <c r="AM104" s="72"/>
      <c r="AN104" s="72"/>
      <c r="AO104" s="72"/>
      <c r="AP104" s="72"/>
      <c r="AQ104" s="72"/>
      <c r="AR104" s="72"/>
      <c r="AS104" s="72"/>
      <c r="AT104" s="72"/>
      <c r="AU104" s="72"/>
      <c r="AV104" s="72"/>
      <c r="AW104" s="72"/>
    </row>
    <row r="105" spans="1:49" ht="54" x14ac:dyDescent="0.25">
      <c r="A105" s="66"/>
      <c r="B105" s="69" t="s">
        <v>60</v>
      </c>
      <c r="C105" s="69" t="s">
        <v>210</v>
      </c>
      <c r="D105" s="64">
        <v>86</v>
      </c>
      <c r="E105" s="64"/>
      <c r="F105" s="64">
        <f t="shared" si="5"/>
        <v>86</v>
      </c>
      <c r="G105" s="22">
        <f t="shared" ref="G105:G114" si="8">+D105</f>
        <v>86</v>
      </c>
    </row>
    <row r="106" spans="1:49" ht="67.5" x14ac:dyDescent="0.25">
      <c r="A106" s="61"/>
      <c r="B106" s="86" t="s">
        <v>61</v>
      </c>
      <c r="C106" s="86" t="s">
        <v>209</v>
      </c>
      <c r="D106" s="64">
        <v>580</v>
      </c>
      <c r="E106" s="64"/>
      <c r="F106" s="64">
        <f t="shared" si="5"/>
        <v>580</v>
      </c>
      <c r="G106" s="22">
        <f t="shared" si="8"/>
        <v>580</v>
      </c>
    </row>
    <row r="107" spans="1:49" ht="27" x14ac:dyDescent="0.25">
      <c r="A107" s="57"/>
      <c r="B107" s="86" t="s">
        <v>173</v>
      </c>
      <c r="C107" s="86" t="s">
        <v>86</v>
      </c>
      <c r="D107" s="64">
        <v>840</v>
      </c>
      <c r="E107" s="64"/>
      <c r="F107" s="64">
        <f t="shared" si="5"/>
        <v>840</v>
      </c>
      <c r="G107" s="22">
        <f>F107</f>
        <v>840</v>
      </c>
    </row>
    <row r="108" spans="1:49" ht="40.5" x14ac:dyDescent="0.25">
      <c r="A108" s="61"/>
      <c r="B108" s="86" t="s">
        <v>62</v>
      </c>
      <c r="C108" s="86" t="s">
        <v>207</v>
      </c>
      <c r="D108" s="64">
        <v>742</v>
      </c>
      <c r="E108" s="64"/>
      <c r="F108" s="64">
        <f t="shared" si="5"/>
        <v>742</v>
      </c>
      <c r="G108" s="22">
        <f t="shared" si="8"/>
        <v>742</v>
      </c>
    </row>
    <row r="109" spans="1:49" ht="67.5" x14ac:dyDescent="0.25">
      <c r="A109" s="61"/>
      <c r="B109" s="69" t="s">
        <v>63</v>
      </c>
      <c r="C109" s="69" t="s">
        <v>208</v>
      </c>
      <c r="D109" s="64">
        <v>404</v>
      </c>
      <c r="E109" s="64"/>
      <c r="F109" s="64">
        <f t="shared" si="5"/>
        <v>404</v>
      </c>
      <c r="G109" s="22">
        <f t="shared" si="8"/>
        <v>404</v>
      </c>
    </row>
    <row r="110" spans="1:49" x14ac:dyDescent="0.25">
      <c r="A110" s="66"/>
      <c r="B110" s="69" t="s">
        <v>280</v>
      </c>
      <c r="C110" s="69" t="s">
        <v>118</v>
      </c>
      <c r="D110" s="64">
        <v>58</v>
      </c>
      <c r="E110" s="64"/>
      <c r="F110" s="64">
        <f t="shared" si="5"/>
        <v>58</v>
      </c>
      <c r="G110" s="22">
        <f t="shared" si="8"/>
        <v>58</v>
      </c>
    </row>
    <row r="111" spans="1:49" ht="40.5" x14ac:dyDescent="0.25">
      <c r="A111" s="57"/>
      <c r="B111" s="86" t="s">
        <v>153</v>
      </c>
      <c r="C111" s="86" t="s">
        <v>0</v>
      </c>
      <c r="D111" s="64">
        <v>1277</v>
      </c>
      <c r="E111" s="64"/>
      <c r="F111" s="64">
        <f t="shared" si="5"/>
        <v>1277</v>
      </c>
      <c r="G111" s="22">
        <f t="shared" si="8"/>
        <v>1277</v>
      </c>
    </row>
    <row r="112" spans="1:49" x14ac:dyDescent="0.25">
      <c r="A112" s="57"/>
      <c r="B112" s="86" t="s">
        <v>154</v>
      </c>
      <c r="C112" s="86" t="s">
        <v>131</v>
      </c>
      <c r="D112" s="100">
        <v>1082</v>
      </c>
      <c r="E112" s="100"/>
      <c r="F112" s="100">
        <f t="shared" si="5"/>
        <v>1082</v>
      </c>
      <c r="G112" s="22">
        <f t="shared" si="8"/>
        <v>1082</v>
      </c>
    </row>
    <row r="113" spans="1:49" x14ac:dyDescent="0.25">
      <c r="A113" s="57"/>
      <c r="B113" s="86" t="s">
        <v>311</v>
      </c>
      <c r="C113" s="86" t="s">
        <v>312</v>
      </c>
      <c r="D113" s="100">
        <v>450</v>
      </c>
      <c r="E113" s="100"/>
      <c r="F113" s="100">
        <f t="shared" si="5"/>
        <v>450</v>
      </c>
      <c r="G113" s="22"/>
    </row>
    <row r="114" spans="1:49" ht="27" x14ac:dyDescent="0.25">
      <c r="A114" s="57"/>
      <c r="B114" s="86" t="s">
        <v>138</v>
      </c>
      <c r="C114" s="86" t="s">
        <v>106</v>
      </c>
      <c r="D114" s="100">
        <v>1225</v>
      </c>
      <c r="E114" s="100"/>
      <c r="F114" s="100">
        <f t="shared" si="5"/>
        <v>1225</v>
      </c>
      <c r="G114" s="22">
        <f t="shared" si="8"/>
        <v>1225</v>
      </c>
    </row>
    <row r="115" spans="1:49" s="66" customFormat="1" x14ac:dyDescent="0.25">
      <c r="A115" s="149" t="s">
        <v>315</v>
      </c>
      <c r="B115" s="127"/>
      <c r="C115" s="127"/>
      <c r="D115" s="31">
        <f>SUM(D105:D114)</f>
        <v>6744</v>
      </c>
      <c r="E115" s="31">
        <f>SUM(E105:E114)</f>
        <v>0</v>
      </c>
      <c r="F115" s="31">
        <f t="shared" si="5"/>
        <v>6744</v>
      </c>
      <c r="G115" s="31">
        <f>SUM(G105:G114)</f>
        <v>6294</v>
      </c>
      <c r="H115" s="72"/>
      <c r="I115" s="72"/>
      <c r="J115" s="72"/>
      <c r="K115" s="72"/>
      <c r="L115" s="72"/>
      <c r="M115" s="72"/>
      <c r="N115" s="72"/>
      <c r="O115" s="72"/>
      <c r="P115" s="72"/>
      <c r="Q115" s="72"/>
      <c r="R115" s="72"/>
      <c r="S115" s="72"/>
      <c r="T115" s="72"/>
      <c r="U115" s="72"/>
      <c r="V115" s="72"/>
      <c r="W115" s="72"/>
      <c r="X115" s="72"/>
      <c r="Y115" s="72"/>
      <c r="Z115" s="72"/>
      <c r="AA115" s="72"/>
      <c r="AB115" s="72"/>
      <c r="AC115" s="72"/>
      <c r="AD115" s="72"/>
      <c r="AE115" s="72"/>
      <c r="AF115" s="72"/>
      <c r="AG115" s="72"/>
      <c r="AH115" s="72"/>
      <c r="AI115" s="72"/>
      <c r="AJ115" s="72"/>
      <c r="AK115" s="72"/>
      <c r="AL115" s="72"/>
      <c r="AM115" s="72"/>
      <c r="AN115" s="72"/>
      <c r="AO115" s="72"/>
      <c r="AP115" s="72"/>
      <c r="AQ115" s="72"/>
      <c r="AR115" s="72"/>
      <c r="AS115" s="72"/>
      <c r="AT115" s="72"/>
      <c r="AU115" s="72"/>
      <c r="AV115" s="72"/>
      <c r="AW115" s="72"/>
    </row>
    <row r="116" spans="1:49" x14ac:dyDescent="0.25">
      <c r="A116" s="57"/>
      <c r="B116" s="86" t="s">
        <v>165</v>
      </c>
      <c r="C116" s="86" t="s">
        <v>39</v>
      </c>
      <c r="D116" s="171">
        <f>12955+1081</f>
        <v>14036</v>
      </c>
      <c r="E116" s="64"/>
      <c r="F116" s="64">
        <f t="shared" si="5"/>
        <v>14036</v>
      </c>
      <c r="G116" s="22">
        <f>+D116</f>
        <v>14036</v>
      </c>
    </row>
    <row r="117" spans="1:49" s="66" customFormat="1" x14ac:dyDescent="0.25">
      <c r="A117" s="59" t="s">
        <v>40</v>
      </c>
      <c r="B117" s="70"/>
      <c r="C117" s="70"/>
      <c r="D117" s="31">
        <f>SUM(D116)</f>
        <v>14036</v>
      </c>
      <c r="E117" s="31">
        <f>SUM(E116)</f>
        <v>0</v>
      </c>
      <c r="F117" s="31">
        <f t="shared" si="5"/>
        <v>14036</v>
      </c>
      <c r="G117" s="31">
        <f>SUM(G116)</f>
        <v>14036</v>
      </c>
      <c r="H117" s="72"/>
      <c r="I117" s="72"/>
      <c r="J117" s="72"/>
      <c r="K117" s="72"/>
      <c r="L117" s="72"/>
      <c r="M117" s="72"/>
      <c r="N117" s="72"/>
      <c r="O117" s="72"/>
      <c r="P117" s="72"/>
      <c r="Q117" s="72"/>
      <c r="R117" s="72"/>
      <c r="S117" s="72"/>
      <c r="T117" s="72"/>
      <c r="U117" s="72"/>
      <c r="V117" s="72"/>
      <c r="W117" s="72"/>
      <c r="X117" s="72"/>
      <c r="Y117" s="72"/>
      <c r="Z117" s="72"/>
      <c r="AA117" s="72"/>
      <c r="AB117" s="72"/>
      <c r="AC117" s="72"/>
      <c r="AD117" s="72"/>
      <c r="AE117" s="72"/>
      <c r="AF117" s="72"/>
      <c r="AG117" s="72"/>
      <c r="AH117" s="72"/>
      <c r="AI117" s="72"/>
      <c r="AJ117" s="72"/>
      <c r="AK117" s="72"/>
      <c r="AL117" s="72"/>
      <c r="AM117" s="72"/>
      <c r="AN117" s="72"/>
      <c r="AO117" s="72"/>
      <c r="AP117" s="72"/>
      <c r="AQ117" s="72"/>
      <c r="AR117" s="72"/>
      <c r="AS117" s="72"/>
      <c r="AT117" s="72"/>
      <c r="AU117" s="72"/>
      <c r="AV117" s="72"/>
      <c r="AW117" s="72"/>
    </row>
    <row r="118" spans="1:49" x14ac:dyDescent="0.25">
      <c r="A118" s="14"/>
      <c r="B118" s="69"/>
      <c r="C118" s="69"/>
      <c r="D118" s="30"/>
      <c r="E118" s="30"/>
      <c r="F118" s="30"/>
      <c r="G118" s="30"/>
    </row>
    <row r="119" spans="1:49" s="140" customFormat="1" ht="13.5" customHeight="1" x14ac:dyDescent="0.25">
      <c r="A119" s="147"/>
      <c r="B119" s="141"/>
      <c r="C119" s="141" t="s">
        <v>284</v>
      </c>
      <c r="D119" s="142">
        <f>SUM(D117,D115,D104)</f>
        <v>37856</v>
      </c>
      <c r="E119" s="142">
        <f>SUM(E117,E115,E104)</f>
        <v>0</v>
      </c>
      <c r="F119" s="142">
        <f t="shared" si="5"/>
        <v>37856</v>
      </c>
      <c r="G119" s="142">
        <f>SUM(G117,G115,G104)</f>
        <v>29610</v>
      </c>
      <c r="H119" s="139"/>
      <c r="I119" s="139"/>
      <c r="J119" s="139"/>
      <c r="K119" s="139"/>
      <c r="L119" s="139"/>
      <c r="M119" s="139"/>
      <c r="N119" s="139"/>
      <c r="O119" s="139"/>
      <c r="P119" s="139"/>
      <c r="Q119" s="139"/>
      <c r="R119" s="139"/>
      <c r="S119" s="139"/>
      <c r="T119" s="139"/>
      <c r="U119" s="139"/>
      <c r="V119" s="139"/>
      <c r="W119" s="139"/>
      <c r="X119" s="139"/>
      <c r="Y119" s="139"/>
      <c r="Z119" s="139"/>
      <c r="AA119" s="139"/>
      <c r="AB119" s="139"/>
      <c r="AC119" s="139"/>
      <c r="AD119" s="139"/>
      <c r="AE119" s="139"/>
      <c r="AF119" s="139"/>
      <c r="AG119" s="139"/>
      <c r="AH119" s="139"/>
      <c r="AI119" s="139"/>
      <c r="AJ119" s="139"/>
      <c r="AK119" s="139"/>
      <c r="AL119" s="139"/>
      <c r="AM119" s="139"/>
      <c r="AN119" s="139"/>
      <c r="AO119" s="139"/>
      <c r="AP119" s="139"/>
      <c r="AQ119" s="139"/>
      <c r="AR119" s="139"/>
      <c r="AS119" s="139"/>
      <c r="AT119" s="139"/>
      <c r="AU119" s="139"/>
      <c r="AV119" s="139"/>
      <c r="AW119" s="139"/>
    </row>
    <row r="120" spans="1:49" x14ac:dyDescent="0.25">
      <c r="D120" s="26"/>
      <c r="E120" s="26"/>
      <c r="F120" s="26"/>
      <c r="G120" s="26"/>
    </row>
    <row r="121" spans="1:49" ht="16.5" x14ac:dyDescent="0.25">
      <c r="A121" s="150" t="s">
        <v>260</v>
      </c>
      <c r="B121" s="75"/>
      <c r="C121" s="75"/>
      <c r="D121" s="84"/>
      <c r="E121" s="84"/>
      <c r="F121" s="84"/>
      <c r="G121" s="84"/>
    </row>
    <row r="122" spans="1:49" ht="27" x14ac:dyDescent="0.25">
      <c r="A122" s="57"/>
      <c r="B122" s="86" t="s">
        <v>184</v>
      </c>
      <c r="C122" s="86" t="s">
        <v>78</v>
      </c>
      <c r="D122" s="64">
        <v>20519</v>
      </c>
      <c r="E122" s="64">
        <f>D122</f>
        <v>20519</v>
      </c>
      <c r="F122" s="64">
        <f>D122-E122</f>
        <v>0</v>
      </c>
      <c r="G122" s="22"/>
    </row>
    <row r="123" spans="1:49" ht="27" x14ac:dyDescent="0.25">
      <c r="A123" s="57"/>
      <c r="B123" s="86" t="s">
        <v>107</v>
      </c>
      <c r="C123" s="86" t="s">
        <v>108</v>
      </c>
      <c r="D123" s="64">
        <v>314</v>
      </c>
      <c r="E123" s="64"/>
      <c r="F123" s="64">
        <f>D123-E123</f>
        <v>314</v>
      </c>
      <c r="G123" s="22">
        <f>+D123</f>
        <v>314</v>
      </c>
    </row>
    <row r="124" spans="1:49" ht="40.5" x14ac:dyDescent="0.25">
      <c r="A124" s="57"/>
      <c r="B124" s="86" t="s">
        <v>301</v>
      </c>
      <c r="C124" s="86" t="s">
        <v>300</v>
      </c>
      <c r="D124" s="64">
        <v>1350</v>
      </c>
      <c r="E124" s="64"/>
      <c r="F124" s="64">
        <f>D124</f>
        <v>1350</v>
      </c>
      <c r="G124" s="22"/>
    </row>
    <row r="125" spans="1:49" ht="13.5" customHeight="1" x14ac:dyDescent="0.25">
      <c r="A125" s="149" t="s">
        <v>261</v>
      </c>
      <c r="B125" s="127"/>
      <c r="C125" s="127"/>
      <c r="D125" s="114">
        <f>SUM(D122:D124)</f>
        <v>22183</v>
      </c>
      <c r="E125" s="114">
        <f>SUM(E122:E124)</f>
        <v>20519</v>
      </c>
      <c r="F125" s="114">
        <f>SUM(F122:F124)</f>
        <v>1664</v>
      </c>
      <c r="G125" s="114">
        <f>SUM(G122:G124)</f>
        <v>314</v>
      </c>
    </row>
    <row r="126" spans="1:49" x14ac:dyDescent="0.25">
      <c r="A126" s="57"/>
      <c r="B126" s="86" t="s">
        <v>199</v>
      </c>
      <c r="C126" s="86" t="s">
        <v>198</v>
      </c>
      <c r="D126" s="78">
        <v>1089</v>
      </c>
      <c r="E126" s="78"/>
      <c r="F126" s="78">
        <f>D126-E126</f>
        <v>1089</v>
      </c>
      <c r="G126" s="78">
        <f>+D126</f>
        <v>1089</v>
      </c>
    </row>
    <row r="127" spans="1:49" x14ac:dyDescent="0.25">
      <c r="A127" s="149" t="s">
        <v>316</v>
      </c>
      <c r="B127" s="127"/>
      <c r="C127" s="127"/>
      <c r="D127" s="97">
        <f>SUM(D126)</f>
        <v>1089</v>
      </c>
      <c r="E127" s="97">
        <f>SUM(E126)</f>
        <v>0</v>
      </c>
      <c r="F127" s="97">
        <f>SUM(F126)</f>
        <v>1089</v>
      </c>
      <c r="G127" s="97">
        <f>SUM(G126)</f>
        <v>1089</v>
      </c>
    </row>
    <row r="128" spans="1:49" ht="27" x14ac:dyDescent="0.25">
      <c r="A128" s="57"/>
      <c r="B128" s="86" t="s">
        <v>238</v>
      </c>
      <c r="C128" s="86" t="s">
        <v>239</v>
      </c>
      <c r="D128" s="120">
        <v>10766</v>
      </c>
      <c r="E128" s="120">
        <f>D128</f>
        <v>10766</v>
      </c>
      <c r="F128" s="120">
        <f t="shared" ref="F128" si="9">D128-E128</f>
        <v>0</v>
      </c>
      <c r="G128" s="41"/>
    </row>
    <row r="129" spans="1:7" x14ac:dyDescent="0.25">
      <c r="A129" s="149" t="s">
        <v>262</v>
      </c>
      <c r="B129" s="127"/>
      <c r="C129" s="127"/>
      <c r="D129" s="97">
        <f>SUM(D128)</f>
        <v>10766</v>
      </c>
      <c r="E129" s="97">
        <f>SUM(E128)</f>
        <v>10766</v>
      </c>
      <c r="F129" s="97">
        <f>SUM(F128)</f>
        <v>0</v>
      </c>
      <c r="G129" s="97">
        <f>SUM(G128)</f>
        <v>0</v>
      </c>
    </row>
    <row r="130" spans="1:7" ht="40.5" x14ac:dyDescent="0.25">
      <c r="A130" s="57"/>
      <c r="B130" s="86" t="s">
        <v>181</v>
      </c>
      <c r="C130" s="86" t="s">
        <v>193</v>
      </c>
      <c r="D130" s="64">
        <v>18612</v>
      </c>
      <c r="E130" s="64">
        <f>D130</f>
        <v>18612</v>
      </c>
      <c r="F130" s="64">
        <f t="shared" ref="F130:F135" si="10">D130-E130</f>
        <v>0</v>
      </c>
      <c r="G130" s="64"/>
    </row>
    <row r="131" spans="1:7" ht="27" x14ac:dyDescent="0.25">
      <c r="A131" s="57"/>
      <c r="B131" s="86" t="s">
        <v>182</v>
      </c>
      <c r="C131" s="86" t="s">
        <v>183</v>
      </c>
      <c r="D131" s="64">
        <v>140</v>
      </c>
      <c r="E131" s="64">
        <f>D131</f>
        <v>140</v>
      </c>
      <c r="F131" s="64">
        <f t="shared" si="10"/>
        <v>0</v>
      </c>
      <c r="G131" s="64"/>
    </row>
    <row r="132" spans="1:7" x14ac:dyDescent="0.25">
      <c r="A132" s="57"/>
      <c r="B132" s="86" t="s">
        <v>177</v>
      </c>
      <c r="C132" s="86" t="s">
        <v>178</v>
      </c>
      <c r="D132" s="64">
        <v>1968</v>
      </c>
      <c r="E132" s="64">
        <f>D132</f>
        <v>1968</v>
      </c>
      <c r="F132" s="64">
        <f t="shared" si="10"/>
        <v>0</v>
      </c>
      <c r="G132" s="64"/>
    </row>
    <row r="133" spans="1:7" ht="40.5" x14ac:dyDescent="0.25">
      <c r="A133" s="57"/>
      <c r="B133" s="86" t="s">
        <v>179</v>
      </c>
      <c r="C133" s="86" t="s">
        <v>180</v>
      </c>
      <c r="D133" s="64">
        <v>925</v>
      </c>
      <c r="E133" s="64">
        <f>D133</f>
        <v>925</v>
      </c>
      <c r="F133" s="64">
        <f t="shared" si="10"/>
        <v>0</v>
      </c>
      <c r="G133" s="22"/>
    </row>
    <row r="134" spans="1:7" ht="27" x14ac:dyDescent="0.25">
      <c r="A134" s="57"/>
      <c r="B134" s="86" t="s">
        <v>190</v>
      </c>
      <c r="C134" s="86" t="s">
        <v>176</v>
      </c>
      <c r="D134" s="64">
        <v>663</v>
      </c>
      <c r="E134" s="64">
        <f>D134</f>
        <v>663</v>
      </c>
      <c r="F134" s="64">
        <f t="shared" si="10"/>
        <v>0</v>
      </c>
      <c r="G134" s="64"/>
    </row>
    <row r="135" spans="1:7" ht="40.5" x14ac:dyDescent="0.25">
      <c r="A135" s="57"/>
      <c r="B135" s="86" t="s">
        <v>219</v>
      </c>
      <c r="C135" s="86" t="s">
        <v>223</v>
      </c>
      <c r="D135" s="64">
        <v>271</v>
      </c>
      <c r="E135" s="64"/>
      <c r="F135" s="64">
        <f t="shared" si="10"/>
        <v>271</v>
      </c>
      <c r="G135" s="64">
        <f>+F135</f>
        <v>271</v>
      </c>
    </row>
    <row r="136" spans="1:7" x14ac:dyDescent="0.25">
      <c r="A136" s="149" t="s">
        <v>317</v>
      </c>
      <c r="B136" s="127"/>
      <c r="C136" s="127"/>
      <c r="D136" s="37">
        <f>SUM(D130:D135)</f>
        <v>22579</v>
      </c>
      <c r="E136" s="37">
        <f>SUM(E130:E135)</f>
        <v>22308</v>
      </c>
      <c r="F136" s="37">
        <f>SUM(F130:F135)</f>
        <v>271</v>
      </c>
      <c r="G136" s="37">
        <f>SUM(G130:G135)</f>
        <v>271</v>
      </c>
    </row>
    <row r="137" spans="1:7" ht="54" x14ac:dyDescent="0.25">
      <c r="A137" s="57"/>
      <c r="B137" s="86" t="s">
        <v>111</v>
      </c>
      <c r="C137" s="86" t="s">
        <v>112</v>
      </c>
      <c r="D137" s="102">
        <v>2152</v>
      </c>
      <c r="E137" s="102"/>
      <c r="F137" s="102">
        <f>D137-E137</f>
        <v>2152</v>
      </c>
      <c r="G137" s="102">
        <f>+D137</f>
        <v>2152</v>
      </c>
    </row>
    <row r="138" spans="1:7" x14ac:dyDescent="0.25">
      <c r="A138" s="57"/>
      <c r="B138" s="86" t="s">
        <v>240</v>
      </c>
      <c r="C138" s="86" t="s">
        <v>241</v>
      </c>
      <c r="D138" s="102">
        <v>1231</v>
      </c>
      <c r="E138" s="64">
        <f>D138</f>
        <v>1231</v>
      </c>
      <c r="F138" s="64">
        <f t="shared" ref="F138" si="11">D138-E138</f>
        <v>0</v>
      </c>
      <c r="G138" s="64"/>
    </row>
    <row r="139" spans="1:7" ht="40.5" x14ac:dyDescent="0.25">
      <c r="A139" s="57"/>
      <c r="B139" s="86" t="s">
        <v>218</v>
      </c>
      <c r="C139" s="86" t="s">
        <v>222</v>
      </c>
      <c r="D139" s="64">
        <v>395</v>
      </c>
      <c r="E139" s="64"/>
      <c r="F139" s="64">
        <f>D139-E139</f>
        <v>395</v>
      </c>
      <c r="G139" s="64">
        <f>+F139</f>
        <v>395</v>
      </c>
    </row>
    <row r="140" spans="1:7" ht="40.5" x14ac:dyDescent="0.25">
      <c r="A140" s="57"/>
      <c r="B140" s="86" t="s">
        <v>216</v>
      </c>
      <c r="C140" s="86" t="s">
        <v>220</v>
      </c>
      <c r="D140" s="64">
        <v>650</v>
      </c>
      <c r="E140" s="64"/>
      <c r="F140" s="64">
        <f>D140-E140</f>
        <v>650</v>
      </c>
      <c r="G140" s="64">
        <f>+F140</f>
        <v>650</v>
      </c>
    </row>
    <row r="141" spans="1:7" ht="27" x14ac:dyDescent="0.25">
      <c r="A141" s="57"/>
      <c r="B141" s="86" t="s">
        <v>217</v>
      </c>
      <c r="C141" s="86" t="s">
        <v>221</v>
      </c>
      <c r="D141" s="64">
        <v>266</v>
      </c>
      <c r="E141" s="64"/>
      <c r="F141" s="64">
        <f>D141-E141</f>
        <v>266</v>
      </c>
      <c r="G141" s="64">
        <f>+F141</f>
        <v>266</v>
      </c>
    </row>
    <row r="142" spans="1:7" x14ac:dyDescent="0.25">
      <c r="A142" s="149" t="s">
        <v>318</v>
      </c>
      <c r="B142" s="127"/>
      <c r="C142" s="127"/>
      <c r="D142" s="37">
        <f>SUM(D137:D141)</f>
        <v>4694</v>
      </c>
      <c r="E142" s="37">
        <f>SUM(E137:E141)</f>
        <v>1231</v>
      </c>
      <c r="F142" s="37">
        <f>SUM(F137:F141)</f>
        <v>3463</v>
      </c>
      <c r="G142" s="37">
        <f>SUM(G137:G141)</f>
        <v>3463</v>
      </c>
    </row>
    <row r="143" spans="1:7" ht="40.5" x14ac:dyDescent="0.25">
      <c r="A143" s="57"/>
      <c r="B143" s="86" t="s">
        <v>166</v>
      </c>
      <c r="C143" s="86" t="s">
        <v>167</v>
      </c>
      <c r="D143" s="107">
        <v>1478</v>
      </c>
      <c r="E143" s="107">
        <f>D143</f>
        <v>1478</v>
      </c>
      <c r="F143" s="107">
        <f>D143-E143</f>
        <v>0</v>
      </c>
      <c r="G143" s="107"/>
    </row>
    <row r="144" spans="1:7" ht="54" x14ac:dyDescent="0.25">
      <c r="A144" s="57"/>
      <c r="B144" s="86" t="s">
        <v>73</v>
      </c>
      <c r="C144" s="86" t="s">
        <v>74</v>
      </c>
      <c r="D144" s="64">
        <v>5750</v>
      </c>
      <c r="E144" s="64"/>
      <c r="F144" s="64">
        <f>D144-E144</f>
        <v>5750</v>
      </c>
      <c r="G144" s="64">
        <f>+D144</f>
        <v>5750</v>
      </c>
    </row>
    <row r="145" spans="1:49" x14ac:dyDescent="0.25">
      <c r="A145" s="149" t="s">
        <v>319</v>
      </c>
      <c r="B145" s="127"/>
      <c r="C145" s="127"/>
      <c r="D145" s="37">
        <f>SUM(D143:D144)</f>
        <v>7228</v>
      </c>
      <c r="E145" s="37">
        <f>SUM(E143:E144)</f>
        <v>1478</v>
      </c>
      <c r="F145" s="37">
        <f>SUM(F143:F144)</f>
        <v>5750</v>
      </c>
      <c r="G145" s="37">
        <f>SUM(G143:G144)</f>
        <v>5750</v>
      </c>
    </row>
    <row r="146" spans="1:49" ht="40.5" x14ac:dyDescent="0.25">
      <c r="A146" s="57"/>
      <c r="B146" s="86" t="s">
        <v>113</v>
      </c>
      <c r="C146" s="86" t="s">
        <v>114</v>
      </c>
      <c r="D146" s="102">
        <v>7700</v>
      </c>
      <c r="E146" s="102"/>
      <c r="F146" s="102">
        <f>D146-E146</f>
        <v>7700</v>
      </c>
      <c r="G146" s="102">
        <f>+D146</f>
        <v>7700</v>
      </c>
    </row>
    <row r="147" spans="1:49" x14ac:dyDescent="0.25">
      <c r="A147" s="149" t="s">
        <v>276</v>
      </c>
      <c r="B147" s="127"/>
      <c r="C147" s="127"/>
      <c r="D147" s="97">
        <f>SUM(D146)</f>
        <v>7700</v>
      </c>
      <c r="E147" s="97">
        <f>SUM(E146)</f>
        <v>0</v>
      </c>
      <c r="F147" s="97">
        <f>SUM(F146)</f>
        <v>7700</v>
      </c>
      <c r="G147" s="97">
        <f>SUM(G146)</f>
        <v>7700</v>
      </c>
    </row>
    <row r="148" spans="1:49" ht="13.5" customHeight="1" x14ac:dyDescent="0.25">
      <c r="A148" s="121"/>
      <c r="B148" s="121"/>
      <c r="C148" s="121"/>
      <c r="D148" s="119"/>
      <c r="E148" s="119"/>
      <c r="F148" s="119"/>
      <c r="G148" s="119"/>
    </row>
    <row r="149" spans="1:49" s="140" customFormat="1" ht="13.5" customHeight="1" x14ac:dyDescent="0.25">
      <c r="A149" s="141"/>
      <c r="B149" s="141"/>
      <c r="C149" s="141" t="s">
        <v>263</v>
      </c>
      <c r="D149" s="142">
        <f>SUM(D147,D145,D142,D136,D129,D127,D125)</f>
        <v>76239</v>
      </c>
      <c r="E149" s="142">
        <f>SUM(E147,E145,E142,E136,E129,E127,E125)</f>
        <v>56302</v>
      </c>
      <c r="F149" s="142">
        <f>SUM(F147,F145,F142,F136,F129,F127,F125)</f>
        <v>19937</v>
      </c>
      <c r="G149" s="142">
        <f>SUM(G147,G145,G142,G136,G129,G127,G125)</f>
        <v>18587</v>
      </c>
      <c r="H149" s="139"/>
      <c r="I149" s="139"/>
      <c r="J149" s="139"/>
      <c r="K149" s="139"/>
      <c r="L149" s="139"/>
      <c r="M149" s="139"/>
      <c r="N149" s="139"/>
      <c r="O149" s="139"/>
      <c r="P149" s="139"/>
      <c r="Q149" s="139"/>
      <c r="R149" s="139"/>
      <c r="S149" s="139"/>
      <c r="T149" s="139"/>
      <c r="U149" s="139"/>
      <c r="V149" s="139"/>
      <c r="W149" s="139"/>
      <c r="X149" s="139"/>
      <c r="Y149" s="139"/>
      <c r="Z149" s="139"/>
      <c r="AA149" s="139"/>
      <c r="AB149" s="139"/>
      <c r="AC149" s="139"/>
      <c r="AD149" s="139"/>
      <c r="AE149" s="139"/>
      <c r="AF149" s="139"/>
      <c r="AG149" s="139"/>
      <c r="AH149" s="139"/>
      <c r="AI149" s="139"/>
      <c r="AJ149" s="139"/>
      <c r="AK149" s="139"/>
      <c r="AL149" s="139"/>
      <c r="AM149" s="139"/>
      <c r="AN149" s="139"/>
      <c r="AO149" s="139"/>
      <c r="AP149" s="139"/>
      <c r="AQ149" s="139"/>
      <c r="AR149" s="139"/>
      <c r="AS149" s="139"/>
      <c r="AT149" s="139"/>
      <c r="AU149" s="139"/>
      <c r="AV149" s="139"/>
      <c r="AW149" s="139"/>
    </row>
    <row r="150" spans="1:49" x14ac:dyDescent="0.25">
      <c r="D150" s="26"/>
      <c r="E150" s="26"/>
      <c r="F150" s="26"/>
      <c r="G150" s="26"/>
    </row>
    <row r="151" spans="1:49" s="66" customFormat="1" ht="16.5" x14ac:dyDescent="0.25">
      <c r="A151" s="150" t="s">
        <v>68</v>
      </c>
      <c r="B151" s="75"/>
      <c r="C151" s="75"/>
      <c r="D151" s="41"/>
      <c r="E151" s="41"/>
      <c r="F151" s="41"/>
      <c r="G151" s="41"/>
      <c r="H151" s="72"/>
      <c r="I151" s="72"/>
      <c r="J151" s="72"/>
      <c r="K151" s="72"/>
      <c r="L151" s="72"/>
      <c r="M151" s="72"/>
      <c r="N151" s="72"/>
      <c r="O151" s="72"/>
      <c r="P151" s="72"/>
      <c r="Q151" s="72"/>
      <c r="R151" s="72"/>
      <c r="S151" s="72"/>
      <c r="T151" s="72"/>
      <c r="U151" s="72"/>
      <c r="V151" s="72"/>
      <c r="W151" s="72"/>
      <c r="X151" s="72"/>
      <c r="Y151" s="72"/>
      <c r="Z151" s="72"/>
      <c r="AA151" s="72"/>
      <c r="AB151" s="72"/>
      <c r="AC151" s="72"/>
      <c r="AD151" s="72"/>
      <c r="AE151" s="72"/>
      <c r="AF151" s="72"/>
      <c r="AG151" s="72"/>
      <c r="AH151" s="72"/>
      <c r="AI151" s="72"/>
      <c r="AJ151" s="72"/>
      <c r="AK151" s="72"/>
      <c r="AL151" s="72"/>
      <c r="AM151" s="72"/>
      <c r="AN151" s="72"/>
      <c r="AO151" s="72"/>
      <c r="AP151" s="72"/>
      <c r="AQ151" s="72"/>
      <c r="AR151" s="72"/>
      <c r="AS151" s="72"/>
      <c r="AT151" s="72"/>
      <c r="AU151" s="72"/>
      <c r="AV151" s="72"/>
      <c r="AW151" s="72"/>
    </row>
    <row r="152" spans="1:49" s="65" customFormat="1" ht="54" x14ac:dyDescent="0.2">
      <c r="A152" s="1"/>
      <c r="B152" s="86" t="s">
        <v>12</v>
      </c>
      <c r="C152" s="86" t="s">
        <v>80</v>
      </c>
      <c r="D152" s="33">
        <v>1378</v>
      </c>
      <c r="E152" s="33"/>
      <c r="F152" s="33">
        <f t="shared" ref="F152:F180" si="12">D152-E152</f>
        <v>1378</v>
      </c>
      <c r="G152" s="33">
        <f>+D152</f>
        <v>1378</v>
      </c>
      <c r="H152" s="90"/>
      <c r="I152" s="90"/>
      <c r="J152" s="90"/>
      <c r="K152" s="90"/>
      <c r="L152" s="90"/>
      <c r="M152" s="90"/>
      <c r="N152" s="90"/>
      <c r="O152" s="90"/>
      <c r="P152" s="90"/>
      <c r="Q152" s="90"/>
      <c r="R152" s="90"/>
      <c r="S152" s="90"/>
      <c r="T152" s="90"/>
      <c r="U152" s="90"/>
      <c r="V152" s="90"/>
      <c r="W152" s="90"/>
      <c r="X152" s="90"/>
      <c r="Y152" s="90"/>
      <c r="Z152" s="90"/>
      <c r="AA152" s="90"/>
      <c r="AB152" s="90"/>
      <c r="AC152" s="90"/>
      <c r="AD152" s="90"/>
      <c r="AE152" s="90"/>
      <c r="AF152" s="90"/>
      <c r="AG152" s="90"/>
      <c r="AH152" s="90"/>
      <c r="AI152" s="90"/>
      <c r="AJ152" s="90"/>
      <c r="AK152" s="90"/>
      <c r="AL152" s="90"/>
      <c r="AM152" s="90"/>
      <c r="AN152" s="90"/>
      <c r="AO152" s="90"/>
      <c r="AP152" s="90"/>
      <c r="AQ152" s="90"/>
      <c r="AR152" s="90"/>
      <c r="AS152" s="90"/>
      <c r="AT152" s="90"/>
      <c r="AU152" s="90"/>
      <c r="AV152" s="90"/>
      <c r="AW152" s="90"/>
    </row>
    <row r="153" spans="1:49" ht="27" x14ac:dyDescent="0.25">
      <c r="A153" s="6"/>
      <c r="B153" s="86" t="s">
        <v>13</v>
      </c>
      <c r="C153" s="86" t="s">
        <v>81</v>
      </c>
      <c r="D153" s="87">
        <v>119</v>
      </c>
      <c r="E153" s="87"/>
      <c r="F153" s="87">
        <f t="shared" si="12"/>
        <v>119</v>
      </c>
      <c r="G153" s="87">
        <f>+D153</f>
        <v>119</v>
      </c>
    </row>
    <row r="154" spans="1:49" s="65" customFormat="1" ht="40.5" x14ac:dyDescent="0.2">
      <c r="A154" s="1"/>
      <c r="B154" s="86" t="s">
        <v>129</v>
      </c>
      <c r="C154" s="86" t="s">
        <v>130</v>
      </c>
      <c r="D154" s="170">
        <f>1797+4</f>
        <v>1801</v>
      </c>
      <c r="E154" s="34"/>
      <c r="F154" s="34">
        <f t="shared" si="12"/>
        <v>1801</v>
      </c>
      <c r="G154" s="34">
        <f>+D154</f>
        <v>1801</v>
      </c>
      <c r="H154" s="90"/>
      <c r="I154" s="90"/>
      <c r="J154" s="90"/>
      <c r="K154" s="90"/>
      <c r="L154" s="90"/>
      <c r="M154" s="90"/>
      <c r="N154" s="90"/>
      <c r="O154" s="90"/>
      <c r="P154" s="90"/>
      <c r="Q154" s="90"/>
      <c r="R154" s="90"/>
      <c r="S154" s="90"/>
      <c r="T154" s="90"/>
      <c r="U154" s="90"/>
      <c r="V154" s="90"/>
      <c r="W154" s="90"/>
      <c r="X154" s="90"/>
      <c r="Y154" s="90"/>
      <c r="Z154" s="90"/>
      <c r="AA154" s="90"/>
      <c r="AB154" s="90"/>
      <c r="AC154" s="90"/>
      <c r="AD154" s="90"/>
      <c r="AE154" s="90"/>
      <c r="AF154" s="90"/>
      <c r="AG154" s="90"/>
      <c r="AH154" s="90"/>
      <c r="AI154" s="90"/>
      <c r="AJ154" s="90"/>
      <c r="AK154" s="90"/>
      <c r="AL154" s="90"/>
      <c r="AM154" s="90"/>
      <c r="AN154" s="90"/>
      <c r="AO154" s="90"/>
      <c r="AP154" s="90"/>
      <c r="AQ154" s="90"/>
      <c r="AR154" s="90"/>
      <c r="AS154" s="90"/>
      <c r="AT154" s="90"/>
      <c r="AU154" s="90"/>
      <c r="AV154" s="90"/>
      <c r="AW154" s="90"/>
    </row>
    <row r="155" spans="1:49" s="65" customFormat="1" ht="43.5" customHeight="1" x14ac:dyDescent="0.2">
      <c r="A155" s="1"/>
      <c r="B155" s="86" t="s">
        <v>14</v>
      </c>
      <c r="C155" s="86" t="s">
        <v>82</v>
      </c>
      <c r="D155" s="170">
        <f>795-5</f>
        <v>790</v>
      </c>
      <c r="E155" s="34"/>
      <c r="F155" s="34">
        <f t="shared" si="12"/>
        <v>790</v>
      </c>
      <c r="G155" s="34">
        <f>+D155</f>
        <v>790</v>
      </c>
      <c r="H155" s="90"/>
      <c r="I155" s="90"/>
      <c r="J155" s="90"/>
      <c r="K155" s="90"/>
      <c r="L155" s="90"/>
      <c r="M155" s="90"/>
      <c r="N155" s="90"/>
      <c r="O155" s="90"/>
      <c r="P155" s="90"/>
      <c r="Q155" s="90"/>
      <c r="R155" s="90"/>
      <c r="S155" s="90"/>
      <c r="T155" s="90"/>
      <c r="U155" s="90"/>
      <c r="V155" s="90"/>
      <c r="W155" s="90"/>
      <c r="X155" s="90"/>
      <c r="Y155" s="90"/>
      <c r="Z155" s="90"/>
      <c r="AA155" s="90"/>
      <c r="AB155" s="90"/>
      <c r="AC155" s="90"/>
      <c r="AD155" s="90"/>
      <c r="AE155" s="90"/>
      <c r="AF155" s="90"/>
      <c r="AG155" s="90"/>
      <c r="AH155" s="90"/>
      <c r="AI155" s="90"/>
      <c r="AJ155" s="90"/>
      <c r="AK155" s="90"/>
      <c r="AL155" s="90"/>
      <c r="AM155" s="90"/>
      <c r="AN155" s="90"/>
      <c r="AO155" s="90"/>
      <c r="AP155" s="90"/>
      <c r="AQ155" s="90"/>
      <c r="AR155" s="90"/>
      <c r="AS155" s="90"/>
      <c r="AT155" s="90"/>
      <c r="AU155" s="90"/>
      <c r="AV155" s="90"/>
      <c r="AW155" s="90"/>
    </row>
    <row r="156" spans="1:49" s="65" customFormat="1" ht="27" x14ac:dyDescent="0.2">
      <c r="A156" s="1"/>
      <c r="B156" s="86" t="s">
        <v>169</v>
      </c>
      <c r="C156" s="86" t="s">
        <v>168</v>
      </c>
      <c r="D156" s="170">
        <f>127+1</f>
        <v>128</v>
      </c>
      <c r="E156" s="34">
        <f>D156</f>
        <v>128</v>
      </c>
      <c r="F156" s="34">
        <f t="shared" si="12"/>
        <v>0</v>
      </c>
      <c r="G156" s="34"/>
      <c r="H156" s="90"/>
      <c r="I156" s="90"/>
      <c r="J156" s="90"/>
      <c r="K156" s="90"/>
      <c r="L156" s="90"/>
      <c r="M156" s="90"/>
      <c r="N156" s="90"/>
      <c r="O156" s="90"/>
      <c r="P156" s="90"/>
      <c r="Q156" s="90"/>
      <c r="R156" s="90"/>
      <c r="S156" s="90"/>
      <c r="T156" s="90"/>
      <c r="U156" s="90"/>
      <c r="V156" s="90"/>
      <c r="W156" s="90"/>
      <c r="X156" s="90"/>
      <c r="Y156" s="90"/>
      <c r="Z156" s="90"/>
      <c r="AA156" s="90"/>
      <c r="AB156" s="90"/>
      <c r="AC156" s="90"/>
      <c r="AD156" s="90"/>
      <c r="AE156" s="90"/>
      <c r="AF156" s="90"/>
      <c r="AG156" s="90"/>
      <c r="AH156" s="90"/>
      <c r="AI156" s="90"/>
      <c r="AJ156" s="90"/>
      <c r="AK156" s="90"/>
      <c r="AL156" s="90"/>
      <c r="AM156" s="90"/>
      <c r="AN156" s="90"/>
      <c r="AO156" s="90"/>
      <c r="AP156" s="90"/>
      <c r="AQ156" s="90"/>
      <c r="AR156" s="90"/>
      <c r="AS156" s="90"/>
      <c r="AT156" s="90"/>
      <c r="AU156" s="90"/>
      <c r="AV156" s="90"/>
      <c r="AW156" s="90"/>
    </row>
    <row r="157" spans="1:49" s="65" customFormat="1" ht="40.5" x14ac:dyDescent="0.2">
      <c r="A157" s="1"/>
      <c r="B157" s="86" t="s">
        <v>304</v>
      </c>
      <c r="C157" s="86" t="s">
        <v>300</v>
      </c>
      <c r="D157" s="64">
        <v>200</v>
      </c>
      <c r="E157" s="64"/>
      <c r="F157" s="64">
        <f>D157</f>
        <v>200</v>
      </c>
      <c r="G157" s="22">
        <f>D157</f>
        <v>200</v>
      </c>
      <c r="H157" s="90"/>
      <c r="I157" s="90"/>
      <c r="J157" s="90"/>
      <c r="K157" s="90"/>
      <c r="L157" s="90"/>
      <c r="M157" s="90"/>
      <c r="N157" s="90"/>
      <c r="O157" s="90"/>
      <c r="P157" s="90"/>
      <c r="Q157" s="90"/>
      <c r="R157" s="90"/>
      <c r="S157" s="90"/>
      <c r="T157" s="90"/>
      <c r="U157" s="90"/>
      <c r="V157" s="90"/>
      <c r="W157" s="90"/>
      <c r="X157" s="90"/>
      <c r="Y157" s="90"/>
      <c r="Z157" s="90"/>
      <c r="AA157" s="90"/>
      <c r="AB157" s="90"/>
      <c r="AC157" s="90"/>
      <c r="AD157" s="90"/>
      <c r="AE157" s="90"/>
      <c r="AF157" s="90"/>
      <c r="AG157" s="90"/>
      <c r="AH157" s="90"/>
      <c r="AI157" s="90"/>
      <c r="AJ157" s="90"/>
      <c r="AK157" s="90"/>
      <c r="AL157" s="90"/>
      <c r="AM157" s="90"/>
      <c r="AN157" s="90"/>
      <c r="AO157" s="90"/>
      <c r="AP157" s="90"/>
      <c r="AQ157" s="90"/>
      <c r="AR157" s="90"/>
      <c r="AS157" s="90"/>
      <c r="AT157" s="90"/>
      <c r="AU157" s="90"/>
      <c r="AV157" s="90"/>
      <c r="AW157" s="90"/>
    </row>
    <row r="158" spans="1:49" s="15" customFormat="1" ht="18.95" customHeight="1" x14ac:dyDescent="0.2">
      <c r="A158" s="73" t="s">
        <v>102</v>
      </c>
      <c r="B158" s="52"/>
      <c r="C158" s="53"/>
      <c r="D158" s="74">
        <f>SUM(D152:D157)</f>
        <v>4416</v>
      </c>
      <c r="E158" s="74">
        <f>SUM(E152:E157)</f>
        <v>128</v>
      </c>
      <c r="F158" s="74">
        <f t="shared" si="12"/>
        <v>4288</v>
      </c>
      <c r="G158" s="74">
        <f>SUM(G152:G157)</f>
        <v>4288</v>
      </c>
      <c r="H158" s="94"/>
      <c r="I158" s="94"/>
      <c r="J158" s="94"/>
      <c r="K158" s="94"/>
      <c r="L158" s="94"/>
      <c r="M158" s="94"/>
      <c r="N158" s="94"/>
      <c r="O158" s="94"/>
      <c r="P158" s="94"/>
      <c r="Q158" s="94"/>
      <c r="R158" s="94"/>
      <c r="S158" s="94"/>
      <c r="T158" s="94"/>
      <c r="U158" s="94"/>
      <c r="V158" s="94"/>
      <c r="W158" s="94"/>
      <c r="X158" s="94"/>
      <c r="Y158" s="94"/>
      <c r="Z158" s="94"/>
      <c r="AA158" s="94"/>
      <c r="AB158" s="94"/>
      <c r="AC158" s="94"/>
      <c r="AD158" s="94"/>
      <c r="AE158" s="94"/>
      <c r="AF158" s="94"/>
      <c r="AG158" s="94"/>
      <c r="AH158" s="94"/>
      <c r="AI158" s="94"/>
      <c r="AJ158" s="94"/>
      <c r="AK158" s="94"/>
      <c r="AL158" s="94"/>
      <c r="AM158" s="94"/>
      <c r="AN158" s="94"/>
      <c r="AO158" s="94"/>
      <c r="AP158" s="94"/>
      <c r="AQ158" s="94"/>
      <c r="AR158" s="94"/>
      <c r="AS158" s="94"/>
      <c r="AT158" s="94"/>
      <c r="AU158" s="94"/>
      <c r="AV158" s="94"/>
      <c r="AW158" s="94"/>
    </row>
    <row r="159" spans="1:49" s="15" customFormat="1" x14ac:dyDescent="0.2">
      <c r="A159" s="59"/>
      <c r="B159" s="45"/>
      <c r="C159" s="46"/>
      <c r="D159" s="32"/>
      <c r="E159" s="32"/>
      <c r="F159" s="32"/>
      <c r="G159" s="32"/>
      <c r="H159" s="94"/>
      <c r="I159" s="94"/>
      <c r="J159" s="94"/>
      <c r="K159" s="94"/>
      <c r="L159" s="94"/>
      <c r="M159" s="94"/>
      <c r="N159" s="94"/>
      <c r="O159" s="94"/>
      <c r="P159" s="94"/>
      <c r="Q159" s="94"/>
      <c r="R159" s="94"/>
      <c r="S159" s="94"/>
      <c r="T159" s="94"/>
      <c r="U159" s="94"/>
      <c r="V159" s="94"/>
      <c r="W159" s="94"/>
      <c r="X159" s="94"/>
      <c r="Y159" s="94"/>
      <c r="Z159" s="94"/>
      <c r="AA159" s="94"/>
      <c r="AB159" s="94"/>
      <c r="AC159" s="94"/>
      <c r="AD159" s="94"/>
      <c r="AE159" s="94"/>
      <c r="AF159" s="94"/>
      <c r="AG159" s="94"/>
      <c r="AH159" s="94"/>
      <c r="AI159" s="94"/>
      <c r="AJ159" s="94"/>
      <c r="AK159" s="94"/>
      <c r="AL159" s="94"/>
      <c r="AM159" s="94"/>
      <c r="AN159" s="94"/>
      <c r="AO159" s="94"/>
      <c r="AP159" s="94"/>
      <c r="AQ159" s="94"/>
      <c r="AR159" s="94"/>
      <c r="AS159" s="94"/>
      <c r="AT159" s="94"/>
      <c r="AU159" s="94"/>
      <c r="AV159" s="94"/>
      <c r="AW159" s="94"/>
    </row>
    <row r="160" spans="1:49" s="140" customFormat="1" ht="13.5" customHeight="1" x14ac:dyDescent="0.25">
      <c r="A160" s="151"/>
      <c r="B160" s="151"/>
      <c r="C160" s="151" t="s">
        <v>69</v>
      </c>
      <c r="D160" s="156">
        <f>SUM(D158)</f>
        <v>4416</v>
      </c>
      <c r="E160" s="156">
        <f>SUM(E158)</f>
        <v>128</v>
      </c>
      <c r="F160" s="156">
        <f t="shared" si="12"/>
        <v>4288</v>
      </c>
      <c r="G160" s="156">
        <f>SUM(G158)</f>
        <v>4288</v>
      </c>
      <c r="H160" s="139"/>
      <c r="I160" s="139"/>
      <c r="J160" s="139"/>
      <c r="K160" s="139"/>
      <c r="L160" s="139"/>
      <c r="M160" s="139"/>
      <c r="N160" s="139"/>
      <c r="O160" s="139"/>
      <c r="P160" s="139"/>
      <c r="Q160" s="139"/>
      <c r="R160" s="139"/>
      <c r="S160" s="139"/>
      <c r="T160" s="139"/>
      <c r="U160" s="139"/>
      <c r="V160" s="139"/>
      <c r="W160" s="139"/>
      <c r="X160" s="139"/>
      <c r="Y160" s="139"/>
      <c r="Z160" s="139"/>
      <c r="AA160" s="139"/>
      <c r="AB160" s="139"/>
      <c r="AC160" s="139"/>
      <c r="AD160" s="139"/>
      <c r="AE160" s="139"/>
      <c r="AF160" s="139"/>
      <c r="AG160" s="139"/>
      <c r="AH160" s="139"/>
      <c r="AI160" s="139"/>
      <c r="AJ160" s="139"/>
      <c r="AK160" s="139"/>
      <c r="AL160" s="139"/>
      <c r="AM160" s="139"/>
      <c r="AN160" s="139"/>
      <c r="AO160" s="139"/>
      <c r="AP160" s="139"/>
      <c r="AQ160" s="139"/>
      <c r="AR160" s="139"/>
      <c r="AS160" s="139"/>
      <c r="AT160" s="139"/>
      <c r="AU160" s="139"/>
      <c r="AV160" s="139"/>
      <c r="AW160" s="139"/>
    </row>
    <row r="161" spans="1:49" x14ac:dyDescent="0.25">
      <c r="D161" s="26"/>
      <c r="E161" s="26"/>
      <c r="F161" s="26"/>
      <c r="G161" s="26"/>
    </row>
    <row r="162" spans="1:49" ht="16.5" x14ac:dyDescent="0.25">
      <c r="A162" s="150" t="s">
        <v>25</v>
      </c>
      <c r="B162" s="43"/>
      <c r="C162" s="13"/>
      <c r="D162" s="35"/>
      <c r="E162" s="35"/>
      <c r="F162" s="35"/>
      <c r="G162" s="35"/>
    </row>
    <row r="163" spans="1:49" ht="27" x14ac:dyDescent="0.25">
      <c r="A163" s="11"/>
      <c r="B163" s="77" t="s">
        <v>79</v>
      </c>
      <c r="C163" s="82" t="s">
        <v>1</v>
      </c>
      <c r="D163" s="101">
        <v>3302</v>
      </c>
      <c r="E163" s="101">
        <f>D163</f>
        <v>3302</v>
      </c>
      <c r="F163" s="101">
        <f t="shared" si="12"/>
        <v>0</v>
      </c>
      <c r="G163" s="101">
        <f>D163-E163</f>
        <v>0</v>
      </c>
    </row>
    <row r="164" spans="1:49" ht="27" x14ac:dyDescent="0.25">
      <c r="A164" s="2"/>
      <c r="B164" s="80" t="s">
        <v>185</v>
      </c>
      <c r="C164" s="79" t="s">
        <v>96</v>
      </c>
      <c r="D164" s="54">
        <v>1209</v>
      </c>
      <c r="E164" s="54">
        <f>D164</f>
        <v>1209</v>
      </c>
      <c r="F164" s="54">
        <f t="shared" si="12"/>
        <v>0</v>
      </c>
      <c r="G164" s="54"/>
    </row>
    <row r="165" spans="1:49" ht="27" x14ac:dyDescent="0.25">
      <c r="A165" s="63"/>
      <c r="B165" s="86" t="s">
        <v>53</v>
      </c>
      <c r="C165" s="86" t="s">
        <v>54</v>
      </c>
      <c r="D165" s="36">
        <v>84</v>
      </c>
      <c r="E165" s="36"/>
      <c r="F165" s="36">
        <f t="shared" ref="F165" si="13">D165-E165</f>
        <v>84</v>
      </c>
      <c r="G165" s="36">
        <f>+D165</f>
        <v>84</v>
      </c>
    </row>
    <row r="166" spans="1:49" ht="40.5" x14ac:dyDescent="0.25">
      <c r="A166" s="63"/>
      <c r="B166" s="86" t="s">
        <v>302</v>
      </c>
      <c r="C166" s="86" t="s">
        <v>300</v>
      </c>
      <c r="D166" s="64">
        <v>250</v>
      </c>
      <c r="E166" s="64"/>
      <c r="F166" s="64">
        <f>D166</f>
        <v>250</v>
      </c>
      <c r="G166" s="22"/>
    </row>
    <row r="167" spans="1:49" x14ac:dyDescent="0.25">
      <c r="A167" s="149" t="s">
        <v>320</v>
      </c>
      <c r="B167" s="127"/>
      <c r="C167" s="127"/>
      <c r="D167" s="37">
        <f>SUM(D163:D166)</f>
        <v>4845</v>
      </c>
      <c r="E167" s="37">
        <f>SUM(E163:E166)</f>
        <v>4511</v>
      </c>
      <c r="F167" s="37">
        <f t="shared" si="12"/>
        <v>334</v>
      </c>
      <c r="G167" s="37">
        <f>SUM(G163:G166)</f>
        <v>84</v>
      </c>
    </row>
    <row r="168" spans="1:49" ht="27" x14ac:dyDescent="0.25">
      <c r="A168" s="16"/>
      <c r="B168" s="85" t="s">
        <v>55</v>
      </c>
      <c r="C168" s="86" t="s">
        <v>56</v>
      </c>
      <c r="D168" s="87">
        <v>195</v>
      </c>
      <c r="E168" s="87"/>
      <c r="F168" s="87">
        <f t="shared" si="12"/>
        <v>195</v>
      </c>
      <c r="G168" s="87">
        <f>+D168</f>
        <v>195</v>
      </c>
    </row>
    <row r="169" spans="1:49" x14ac:dyDescent="0.25">
      <c r="A169" s="152" t="s">
        <v>99</v>
      </c>
      <c r="B169" s="129"/>
      <c r="C169" s="129"/>
      <c r="D169" s="23">
        <f>SUM(D168)</f>
        <v>195</v>
      </c>
      <c r="E169" s="23">
        <f>SUM(E168)</f>
        <v>0</v>
      </c>
      <c r="F169" s="23">
        <f t="shared" si="12"/>
        <v>195</v>
      </c>
      <c r="G169" s="23">
        <f>SUM(G168:G168)</f>
        <v>195</v>
      </c>
    </row>
    <row r="170" spans="1:49" x14ac:dyDescent="0.25">
      <c r="D170" s="26"/>
      <c r="E170" s="26"/>
      <c r="F170" s="26"/>
      <c r="G170" s="26"/>
    </row>
    <row r="171" spans="1:49" s="140" customFormat="1" x14ac:dyDescent="0.25">
      <c r="A171" s="147"/>
      <c r="B171" s="141"/>
      <c r="C171" s="141" t="s">
        <v>26</v>
      </c>
      <c r="D171" s="142">
        <f>SUM(D169,D167)</f>
        <v>5040</v>
      </c>
      <c r="E171" s="142">
        <f>SUM(E169,E167)</f>
        <v>4511</v>
      </c>
      <c r="F171" s="142">
        <f t="shared" si="12"/>
        <v>529</v>
      </c>
      <c r="G171" s="142">
        <f>SUM(G169,G167)</f>
        <v>279</v>
      </c>
      <c r="H171" s="139"/>
      <c r="I171" s="139"/>
      <c r="J171" s="139"/>
      <c r="K171" s="139"/>
      <c r="L171" s="139"/>
      <c r="M171" s="139"/>
      <c r="N171" s="139"/>
      <c r="O171" s="139"/>
      <c r="P171" s="139"/>
      <c r="Q171" s="139"/>
      <c r="R171" s="139"/>
      <c r="S171" s="139"/>
      <c r="T171" s="139"/>
      <c r="U171" s="139"/>
      <c r="V171" s="139"/>
      <c r="W171" s="139"/>
      <c r="X171" s="139"/>
      <c r="Y171" s="139"/>
      <c r="Z171" s="139"/>
      <c r="AA171" s="139"/>
      <c r="AB171" s="139"/>
      <c r="AC171" s="139"/>
      <c r="AD171" s="139"/>
      <c r="AE171" s="139"/>
      <c r="AF171" s="139"/>
      <c r="AG171" s="139"/>
      <c r="AH171" s="139"/>
      <c r="AI171" s="139"/>
      <c r="AJ171" s="139"/>
      <c r="AK171" s="139"/>
      <c r="AL171" s="139"/>
      <c r="AM171" s="139"/>
      <c r="AN171" s="139"/>
      <c r="AO171" s="139"/>
      <c r="AP171" s="139"/>
      <c r="AQ171" s="139"/>
      <c r="AR171" s="139"/>
      <c r="AS171" s="139"/>
      <c r="AT171" s="139"/>
      <c r="AU171" s="139"/>
      <c r="AV171" s="139"/>
      <c r="AW171" s="139"/>
    </row>
    <row r="172" spans="1:49" x14ac:dyDescent="0.25">
      <c r="D172" s="26"/>
      <c r="E172" s="26"/>
      <c r="F172" s="26"/>
      <c r="G172" s="26"/>
    </row>
    <row r="173" spans="1:49" s="68" customFormat="1" ht="16.5" x14ac:dyDescent="0.25">
      <c r="A173" s="135" t="s">
        <v>22</v>
      </c>
      <c r="B173" s="44"/>
      <c r="C173" s="39"/>
      <c r="D173" s="24"/>
      <c r="E173" s="24"/>
      <c r="F173" s="24"/>
      <c r="G173" s="24"/>
      <c r="H173" s="92"/>
      <c r="I173" s="92"/>
      <c r="J173" s="92"/>
      <c r="K173" s="92"/>
      <c r="L173" s="92"/>
      <c r="M173" s="92"/>
      <c r="N173" s="92"/>
      <c r="O173" s="92"/>
      <c r="P173" s="92"/>
      <c r="Q173" s="92"/>
      <c r="R173" s="92"/>
      <c r="S173" s="92"/>
      <c r="T173" s="92"/>
      <c r="U173" s="92"/>
      <c r="V173" s="92"/>
      <c r="W173" s="92"/>
      <c r="X173" s="92"/>
      <c r="Y173" s="92"/>
      <c r="Z173" s="92"/>
      <c r="AA173" s="92"/>
      <c r="AB173" s="92"/>
      <c r="AC173" s="92"/>
      <c r="AD173" s="92"/>
      <c r="AE173" s="92"/>
      <c r="AF173" s="92"/>
      <c r="AG173" s="92"/>
      <c r="AH173" s="92"/>
      <c r="AI173" s="92"/>
      <c r="AJ173" s="92"/>
      <c r="AK173" s="92"/>
      <c r="AL173" s="92"/>
      <c r="AM173" s="92"/>
      <c r="AN173" s="92"/>
      <c r="AO173" s="92"/>
      <c r="AP173" s="92"/>
      <c r="AQ173" s="92"/>
      <c r="AR173" s="92"/>
      <c r="AS173" s="92"/>
      <c r="AT173" s="92"/>
      <c r="AU173" s="92"/>
      <c r="AV173" s="92"/>
      <c r="AW173" s="92"/>
    </row>
    <row r="174" spans="1:49" s="68" customFormat="1" ht="27" x14ac:dyDescent="0.25">
      <c r="A174" s="48"/>
      <c r="B174" s="110" t="s">
        <v>42</v>
      </c>
      <c r="C174" s="110" t="s">
        <v>33</v>
      </c>
      <c r="D174" s="111">
        <v>39673</v>
      </c>
      <c r="E174" s="111">
        <v>38942</v>
      </c>
      <c r="F174" s="87">
        <f t="shared" ref="F174:F175" si="14">D174-E174</f>
        <v>731</v>
      </c>
      <c r="G174" s="111">
        <v>0</v>
      </c>
      <c r="H174" s="92"/>
      <c r="I174" s="92"/>
      <c r="J174" s="92"/>
      <c r="K174" s="92"/>
      <c r="L174" s="92"/>
      <c r="M174" s="92"/>
      <c r="N174" s="92"/>
      <c r="O174" s="92"/>
      <c r="P174" s="92"/>
      <c r="Q174" s="92"/>
      <c r="R174" s="92"/>
      <c r="S174" s="92"/>
      <c r="T174" s="92"/>
      <c r="U174" s="92"/>
      <c r="V174" s="92"/>
      <c r="W174" s="92"/>
      <c r="X174" s="92"/>
      <c r="Y174" s="92"/>
      <c r="Z174" s="92"/>
      <c r="AA174" s="92"/>
      <c r="AB174" s="92"/>
      <c r="AC174" s="92"/>
      <c r="AD174" s="92"/>
      <c r="AE174" s="92"/>
      <c r="AF174" s="92"/>
      <c r="AG174" s="92"/>
      <c r="AH174" s="92"/>
      <c r="AI174" s="92"/>
      <c r="AJ174" s="92"/>
      <c r="AK174" s="92"/>
      <c r="AL174" s="92"/>
      <c r="AM174" s="92"/>
      <c r="AN174" s="92"/>
      <c r="AO174" s="92"/>
      <c r="AP174" s="92"/>
      <c r="AQ174" s="92"/>
      <c r="AR174" s="92"/>
      <c r="AS174" s="92"/>
      <c r="AT174" s="92"/>
      <c r="AU174" s="92"/>
      <c r="AV174" s="92"/>
      <c r="AW174" s="92"/>
    </row>
    <row r="175" spans="1:49" s="68" customFormat="1" ht="27" x14ac:dyDescent="0.25">
      <c r="A175" s="48"/>
      <c r="B175" s="110" t="s">
        <v>309</v>
      </c>
      <c r="C175" s="110" t="s">
        <v>310</v>
      </c>
      <c r="D175" s="111">
        <v>719</v>
      </c>
      <c r="E175" s="111">
        <v>0</v>
      </c>
      <c r="F175" s="87">
        <f t="shared" si="14"/>
        <v>719</v>
      </c>
      <c r="G175" s="111">
        <v>0</v>
      </c>
      <c r="H175" s="92"/>
      <c r="I175" s="92"/>
      <c r="J175" s="92"/>
      <c r="K175" s="92"/>
      <c r="L175" s="92"/>
      <c r="M175" s="92"/>
      <c r="N175" s="92"/>
      <c r="O175" s="92"/>
      <c r="P175" s="92"/>
      <c r="Q175" s="92"/>
      <c r="R175" s="92"/>
      <c r="S175" s="92"/>
      <c r="T175" s="92"/>
      <c r="U175" s="92"/>
      <c r="V175" s="92"/>
      <c r="W175" s="92"/>
      <c r="X175" s="92"/>
      <c r="Y175" s="92"/>
      <c r="Z175" s="92"/>
      <c r="AA175" s="92"/>
      <c r="AB175" s="92"/>
      <c r="AC175" s="92"/>
      <c r="AD175" s="92"/>
      <c r="AE175" s="92"/>
      <c r="AF175" s="92"/>
      <c r="AG175" s="92"/>
      <c r="AH175" s="92"/>
      <c r="AI175" s="92"/>
      <c r="AJ175" s="92"/>
      <c r="AK175" s="92"/>
      <c r="AL175" s="92"/>
      <c r="AM175" s="92"/>
      <c r="AN175" s="92"/>
      <c r="AO175" s="92"/>
      <c r="AP175" s="92"/>
      <c r="AQ175" s="92"/>
      <c r="AR175" s="92"/>
      <c r="AS175" s="92"/>
      <c r="AT175" s="92"/>
      <c r="AU175" s="92"/>
      <c r="AV175" s="92"/>
      <c r="AW175" s="92"/>
    </row>
    <row r="176" spans="1:49" s="12" customFormat="1" x14ac:dyDescent="0.2">
      <c r="A176" s="83" t="s">
        <v>36</v>
      </c>
      <c r="B176" s="73"/>
      <c r="C176" s="70"/>
      <c r="D176" s="74">
        <f>SUM(D174:D175)</f>
        <v>40392</v>
      </c>
      <c r="E176" s="74">
        <f>SUM(E174:E175)</f>
        <v>38942</v>
      </c>
      <c r="F176" s="74">
        <f>SUM(F174:F175)</f>
        <v>1450</v>
      </c>
      <c r="G176" s="74">
        <f>SUM(G174:G175)</f>
        <v>0</v>
      </c>
      <c r="H176" s="93"/>
      <c r="I176" s="93"/>
      <c r="J176" s="93"/>
      <c r="K176" s="93"/>
      <c r="L176" s="93"/>
      <c r="M176" s="93"/>
      <c r="N176" s="93"/>
      <c r="O176" s="93"/>
      <c r="P176" s="93"/>
      <c r="Q176" s="93"/>
      <c r="R176" s="93"/>
      <c r="S176" s="93"/>
      <c r="T176" s="93"/>
      <c r="U176" s="93"/>
      <c r="V176" s="93"/>
      <c r="W176" s="93"/>
      <c r="X176" s="93"/>
      <c r="Y176" s="93"/>
      <c r="Z176" s="93"/>
      <c r="AA176" s="93"/>
      <c r="AB176" s="93"/>
      <c r="AC176" s="93"/>
      <c r="AD176" s="93"/>
      <c r="AE176" s="93"/>
      <c r="AF176" s="93"/>
      <c r="AG176" s="93"/>
      <c r="AH176" s="93"/>
      <c r="AI176" s="93"/>
      <c r="AJ176" s="93"/>
      <c r="AK176" s="93"/>
      <c r="AL176" s="93"/>
      <c r="AM176" s="93"/>
      <c r="AN176" s="93"/>
      <c r="AO176" s="93"/>
      <c r="AP176" s="93"/>
      <c r="AQ176" s="93"/>
      <c r="AR176" s="93"/>
      <c r="AS176" s="93"/>
      <c r="AT176" s="93"/>
      <c r="AU176" s="93"/>
      <c r="AV176" s="93"/>
      <c r="AW176" s="93"/>
    </row>
    <row r="177" spans="1:49" s="68" customFormat="1" x14ac:dyDescent="0.25">
      <c r="A177" s="48"/>
      <c r="B177" s="112" t="s">
        <v>83</v>
      </c>
      <c r="C177" s="112" t="s">
        <v>18</v>
      </c>
      <c r="D177" s="113">
        <v>3769</v>
      </c>
      <c r="E177" s="113">
        <v>3419</v>
      </c>
      <c r="F177" s="113">
        <f t="shared" si="12"/>
        <v>350</v>
      </c>
      <c r="G177" s="113">
        <v>0</v>
      </c>
      <c r="H177" s="92"/>
      <c r="I177" s="92"/>
      <c r="J177" s="92"/>
      <c r="K177" s="92"/>
      <c r="L177" s="92"/>
      <c r="M177" s="92"/>
      <c r="N177" s="92"/>
      <c r="O177" s="92"/>
      <c r="P177" s="92"/>
      <c r="Q177" s="92"/>
      <c r="R177" s="92"/>
      <c r="S177" s="92"/>
      <c r="T177" s="92"/>
      <c r="U177" s="92"/>
      <c r="V177" s="92"/>
      <c r="W177" s="92"/>
      <c r="X177" s="92"/>
      <c r="Y177" s="92"/>
      <c r="Z177" s="92"/>
      <c r="AA177" s="92"/>
      <c r="AB177" s="92"/>
      <c r="AC177" s="92"/>
      <c r="AD177" s="92"/>
      <c r="AE177" s="92"/>
      <c r="AF177" s="92"/>
      <c r="AG177" s="92"/>
      <c r="AH177" s="92"/>
      <c r="AI177" s="92"/>
      <c r="AJ177" s="92"/>
      <c r="AK177" s="92"/>
      <c r="AL177" s="92"/>
      <c r="AM177" s="92"/>
      <c r="AN177" s="92"/>
      <c r="AO177" s="92"/>
      <c r="AP177" s="92"/>
      <c r="AQ177" s="92"/>
      <c r="AR177" s="92"/>
      <c r="AS177" s="92"/>
      <c r="AT177" s="92"/>
      <c r="AU177" s="92"/>
      <c r="AV177" s="92"/>
      <c r="AW177" s="92"/>
    </row>
    <row r="178" spans="1:49" s="12" customFormat="1" x14ac:dyDescent="0.25">
      <c r="A178" s="49" t="s">
        <v>37</v>
      </c>
      <c r="B178" s="50"/>
      <c r="C178" s="51"/>
      <c r="D178" s="31">
        <f>SUM(D177:D177)</f>
        <v>3769</v>
      </c>
      <c r="E178" s="31">
        <f>SUM(E177:E177)</f>
        <v>3419</v>
      </c>
      <c r="F178" s="31">
        <f t="shared" si="12"/>
        <v>350</v>
      </c>
      <c r="G178" s="31">
        <f>SUM(G177:G177)</f>
        <v>0</v>
      </c>
      <c r="H178" s="93"/>
      <c r="I178" s="93"/>
      <c r="J178" s="93"/>
      <c r="K178" s="93"/>
      <c r="L178" s="93"/>
      <c r="M178" s="93"/>
      <c r="N178" s="93"/>
      <c r="O178" s="93"/>
      <c r="P178" s="93"/>
      <c r="Q178" s="93"/>
      <c r="R178" s="93"/>
      <c r="S178" s="93"/>
      <c r="T178" s="93"/>
      <c r="U178" s="93"/>
      <c r="V178" s="93"/>
      <c r="W178" s="93"/>
      <c r="X178" s="93"/>
      <c r="Y178" s="93"/>
      <c r="Z178" s="93"/>
      <c r="AA178" s="93"/>
      <c r="AB178" s="93"/>
      <c r="AC178" s="93"/>
      <c r="AD178" s="93"/>
      <c r="AE178" s="93"/>
      <c r="AF178" s="93"/>
      <c r="AG178" s="93"/>
      <c r="AH178" s="93"/>
      <c r="AI178" s="93"/>
      <c r="AJ178" s="93"/>
      <c r="AK178" s="93"/>
      <c r="AL178" s="93"/>
      <c r="AM178" s="93"/>
      <c r="AN178" s="93"/>
      <c r="AO178" s="93"/>
      <c r="AP178" s="93"/>
      <c r="AQ178" s="93"/>
      <c r="AR178" s="93"/>
      <c r="AS178" s="93"/>
      <c r="AT178" s="93"/>
      <c r="AU178" s="93"/>
      <c r="AV178" s="93"/>
      <c r="AW178" s="93"/>
    </row>
    <row r="179" spans="1:49" s="68" customFormat="1" x14ac:dyDescent="0.25">
      <c r="A179" s="84"/>
      <c r="B179" s="21"/>
      <c r="C179" s="39"/>
      <c r="D179" s="26"/>
      <c r="E179" s="26"/>
      <c r="F179" s="26"/>
      <c r="G179" s="26"/>
      <c r="H179" s="92"/>
      <c r="I179" s="92"/>
      <c r="J179" s="92"/>
      <c r="K179" s="92"/>
      <c r="L179" s="92"/>
      <c r="M179" s="92"/>
      <c r="N179" s="92"/>
      <c r="O179" s="92"/>
      <c r="P179" s="92"/>
      <c r="Q179" s="92"/>
      <c r="R179" s="92"/>
      <c r="S179" s="92"/>
      <c r="T179" s="92"/>
      <c r="U179" s="92"/>
      <c r="V179" s="92"/>
      <c r="W179" s="92"/>
      <c r="X179" s="92"/>
      <c r="Y179" s="92"/>
      <c r="Z179" s="92"/>
      <c r="AA179" s="92"/>
      <c r="AB179" s="92"/>
      <c r="AC179" s="92"/>
      <c r="AD179" s="92"/>
      <c r="AE179" s="92"/>
      <c r="AF179" s="92"/>
      <c r="AG179" s="92"/>
      <c r="AH179" s="92"/>
      <c r="AI179" s="92"/>
      <c r="AJ179" s="92"/>
      <c r="AK179" s="92"/>
      <c r="AL179" s="92"/>
      <c r="AM179" s="92"/>
      <c r="AN179" s="92"/>
      <c r="AO179" s="92"/>
      <c r="AP179" s="92"/>
      <c r="AQ179" s="92"/>
      <c r="AR179" s="92"/>
      <c r="AS179" s="92"/>
      <c r="AT179" s="92"/>
      <c r="AU179" s="92"/>
      <c r="AV179" s="92"/>
      <c r="AW179" s="92"/>
    </row>
    <row r="180" spans="1:49" s="155" customFormat="1" x14ac:dyDescent="0.2">
      <c r="A180" s="157"/>
      <c r="B180" s="158"/>
      <c r="C180" s="141" t="s">
        <v>143</v>
      </c>
      <c r="D180" s="142">
        <f>SUM(D178,D176)</f>
        <v>44161</v>
      </c>
      <c r="E180" s="142">
        <f>SUM(E178,E176)</f>
        <v>42361</v>
      </c>
      <c r="F180" s="142">
        <f t="shared" si="12"/>
        <v>1800</v>
      </c>
      <c r="G180" s="142">
        <f>SUM(G178,G176)</f>
        <v>0</v>
      </c>
      <c r="H180" s="154"/>
      <c r="I180" s="154"/>
      <c r="J180" s="154"/>
      <c r="K180" s="154"/>
      <c r="L180" s="154"/>
      <c r="M180" s="154"/>
      <c r="N180" s="154"/>
      <c r="O180" s="154"/>
      <c r="P180" s="154"/>
      <c r="Q180" s="154"/>
      <c r="R180" s="154"/>
      <c r="S180" s="154"/>
      <c r="T180" s="154"/>
      <c r="U180" s="154"/>
      <c r="V180" s="154"/>
      <c r="W180" s="154"/>
      <c r="X180" s="154"/>
      <c r="Y180" s="154"/>
      <c r="Z180" s="154"/>
      <c r="AA180" s="154"/>
      <c r="AB180" s="154"/>
      <c r="AC180" s="154"/>
      <c r="AD180" s="154"/>
      <c r="AE180" s="154"/>
      <c r="AF180" s="154"/>
      <c r="AG180" s="154"/>
      <c r="AH180" s="154"/>
      <c r="AI180" s="154"/>
      <c r="AJ180" s="154"/>
      <c r="AK180" s="154"/>
      <c r="AL180" s="154"/>
      <c r="AM180" s="154"/>
      <c r="AN180" s="154"/>
      <c r="AO180" s="154"/>
      <c r="AP180" s="154"/>
      <c r="AQ180" s="154"/>
      <c r="AR180" s="154"/>
      <c r="AS180" s="154"/>
      <c r="AT180" s="154"/>
      <c r="AU180" s="154"/>
      <c r="AV180" s="154"/>
      <c r="AW180" s="154"/>
    </row>
    <row r="182" spans="1:49" ht="16.5" x14ac:dyDescent="0.25">
      <c r="A182" s="135" t="s">
        <v>254</v>
      </c>
      <c r="D182" s="26"/>
      <c r="E182" s="26"/>
      <c r="F182" s="26"/>
      <c r="G182" s="26"/>
    </row>
    <row r="183" spans="1:49" ht="27" x14ac:dyDescent="0.25">
      <c r="A183" s="57"/>
      <c r="B183" s="86" t="s">
        <v>2</v>
      </c>
      <c r="C183" s="86" t="s">
        <v>59</v>
      </c>
      <c r="D183" s="64">
        <v>803</v>
      </c>
      <c r="E183" s="64"/>
      <c r="F183" s="64">
        <f>D183-E183</f>
        <v>803</v>
      </c>
      <c r="G183" s="22">
        <f>+D183</f>
        <v>803</v>
      </c>
    </row>
    <row r="184" spans="1:49" x14ac:dyDescent="0.25">
      <c r="A184" s="149" t="s">
        <v>321</v>
      </c>
      <c r="B184" s="127"/>
      <c r="C184" s="127"/>
      <c r="D184" s="37">
        <f>SUM(D183)</f>
        <v>803</v>
      </c>
      <c r="E184" s="37">
        <f>SUM(E183)</f>
        <v>0</v>
      </c>
      <c r="F184" s="37">
        <f>SUM(F183)</f>
        <v>803</v>
      </c>
      <c r="G184" s="37">
        <f>SUM(G183)</f>
        <v>803</v>
      </c>
    </row>
    <row r="185" spans="1:49" ht="40.5" x14ac:dyDescent="0.25">
      <c r="A185" s="57"/>
      <c r="B185" s="86" t="s">
        <v>174</v>
      </c>
      <c r="C185" s="86" t="s">
        <v>175</v>
      </c>
      <c r="D185" s="64">
        <v>7032</v>
      </c>
      <c r="E185" s="64">
        <f>D185</f>
        <v>7032</v>
      </c>
      <c r="F185" s="64">
        <f t="shared" ref="F185:F193" si="15">D185-E185</f>
        <v>0</v>
      </c>
      <c r="G185" s="22"/>
    </row>
    <row r="186" spans="1:49" ht="40.5" x14ac:dyDescent="0.25">
      <c r="A186" s="57"/>
      <c r="B186" s="86" t="s">
        <v>191</v>
      </c>
      <c r="C186" s="86" t="s">
        <v>192</v>
      </c>
      <c r="D186" s="64">
        <v>2117</v>
      </c>
      <c r="E186" s="64"/>
      <c r="F186" s="64">
        <f t="shared" si="15"/>
        <v>2117</v>
      </c>
      <c r="G186" s="22">
        <f>D186</f>
        <v>2117</v>
      </c>
    </row>
    <row r="187" spans="1:49" x14ac:dyDescent="0.25">
      <c r="A187" s="57"/>
      <c r="B187" s="86" t="s">
        <v>116</v>
      </c>
      <c r="C187" s="86" t="s">
        <v>71</v>
      </c>
      <c r="D187" s="64">
        <v>492</v>
      </c>
      <c r="E187" s="64"/>
      <c r="F187" s="64">
        <f t="shared" si="15"/>
        <v>492</v>
      </c>
      <c r="G187" s="22">
        <f>F187</f>
        <v>492</v>
      </c>
    </row>
    <row r="188" spans="1:49" ht="40.5" x14ac:dyDescent="0.25">
      <c r="A188" s="57"/>
      <c r="B188" s="86" t="s">
        <v>3</v>
      </c>
      <c r="C188" s="86" t="s">
        <v>279</v>
      </c>
      <c r="D188" s="64">
        <v>901</v>
      </c>
      <c r="E188" s="64"/>
      <c r="F188" s="64">
        <f t="shared" si="15"/>
        <v>901</v>
      </c>
      <c r="G188" s="22">
        <f>+D188</f>
        <v>901</v>
      </c>
    </row>
    <row r="189" spans="1:49" ht="27" x14ac:dyDescent="0.25">
      <c r="A189" s="57"/>
      <c r="B189" s="86" t="s">
        <v>213</v>
      </c>
      <c r="C189" s="86" t="s">
        <v>72</v>
      </c>
      <c r="D189" s="64">
        <v>4200</v>
      </c>
      <c r="E189" s="64"/>
      <c r="F189" s="64">
        <f t="shared" si="15"/>
        <v>4200</v>
      </c>
      <c r="G189" s="22">
        <f>+D189</f>
        <v>4200</v>
      </c>
    </row>
    <row r="190" spans="1:49" ht="27" x14ac:dyDescent="0.25">
      <c r="A190" s="57"/>
      <c r="B190" s="86" t="s">
        <v>75</v>
      </c>
      <c r="C190" s="86" t="s">
        <v>89</v>
      </c>
      <c r="D190" s="64">
        <v>965</v>
      </c>
      <c r="E190" s="64"/>
      <c r="F190" s="64">
        <f t="shared" si="15"/>
        <v>965</v>
      </c>
      <c r="G190" s="22">
        <f>+D190</f>
        <v>965</v>
      </c>
    </row>
    <row r="191" spans="1:49" x14ac:dyDescent="0.25">
      <c r="A191" s="57"/>
      <c r="B191" s="86" t="s">
        <v>76</v>
      </c>
      <c r="C191" s="86" t="s">
        <v>77</v>
      </c>
      <c r="D191" s="64">
        <v>1071</v>
      </c>
      <c r="E191" s="64"/>
      <c r="F191" s="64">
        <f t="shared" si="15"/>
        <v>1071</v>
      </c>
      <c r="G191" s="22">
        <f>+D191</f>
        <v>1071</v>
      </c>
    </row>
    <row r="192" spans="1:49" ht="27" x14ac:dyDescent="0.25">
      <c r="A192" s="57"/>
      <c r="B192" s="86" t="s">
        <v>224</v>
      </c>
      <c r="C192" s="86" t="s">
        <v>225</v>
      </c>
      <c r="D192" s="64">
        <v>485</v>
      </c>
      <c r="E192" s="64"/>
      <c r="F192" s="64">
        <f t="shared" si="15"/>
        <v>485</v>
      </c>
      <c r="G192" s="22"/>
    </row>
    <row r="193" spans="1:7" ht="27" x14ac:dyDescent="0.25">
      <c r="A193" s="115"/>
      <c r="B193" s="124" t="s">
        <v>298</v>
      </c>
      <c r="C193" s="1" t="s">
        <v>299</v>
      </c>
      <c r="D193" s="64">
        <v>410</v>
      </c>
      <c r="E193" s="64">
        <f>D193</f>
        <v>410</v>
      </c>
      <c r="F193" s="64">
        <f t="shared" si="15"/>
        <v>0</v>
      </c>
      <c r="G193" s="64">
        <v>0</v>
      </c>
    </row>
    <row r="194" spans="1:7" ht="27" x14ac:dyDescent="0.25">
      <c r="A194" s="115"/>
      <c r="B194" s="168" t="s">
        <v>139</v>
      </c>
      <c r="C194" s="168" t="s">
        <v>139</v>
      </c>
      <c r="D194" s="169">
        <v>0</v>
      </c>
      <c r="E194" s="30"/>
      <c r="F194" s="30">
        <f>D194-E194</f>
        <v>0</v>
      </c>
      <c r="G194" s="116"/>
    </row>
    <row r="195" spans="1:7" x14ac:dyDescent="0.25">
      <c r="A195" s="149" t="s">
        <v>322</v>
      </c>
      <c r="B195" s="127"/>
      <c r="C195" s="127"/>
      <c r="D195" s="97">
        <f>SUM(D185:D194)</f>
        <v>17673</v>
      </c>
      <c r="E195" s="97">
        <f>SUM(E185:E194)</f>
        <v>7442</v>
      </c>
      <c r="F195" s="97">
        <f>SUM(F185:F194)</f>
        <v>10231</v>
      </c>
      <c r="G195" s="97">
        <f>SUM(G185:G194)</f>
        <v>9746</v>
      </c>
    </row>
    <row r="196" spans="1:7" x14ac:dyDescent="0.25">
      <c r="A196" s="117"/>
      <c r="B196" s="85" t="s">
        <v>51</v>
      </c>
      <c r="C196" s="85" t="s">
        <v>71</v>
      </c>
      <c r="D196" s="100">
        <v>2593</v>
      </c>
      <c r="E196" s="100">
        <f>D196</f>
        <v>2593</v>
      </c>
      <c r="F196" s="100">
        <f t="shared" ref="F196:F204" si="16">D196-E196</f>
        <v>0</v>
      </c>
      <c r="G196" s="118"/>
    </row>
    <row r="197" spans="1:7" x14ac:dyDescent="0.25">
      <c r="A197" s="57"/>
      <c r="B197" s="86" t="s">
        <v>41</v>
      </c>
      <c r="C197" s="86" t="s">
        <v>305</v>
      </c>
      <c r="D197" s="64">
        <v>55</v>
      </c>
      <c r="E197" s="64"/>
      <c r="F197" s="64">
        <f t="shared" si="16"/>
        <v>55</v>
      </c>
      <c r="G197" s="22">
        <f>+D197</f>
        <v>55</v>
      </c>
    </row>
    <row r="198" spans="1:7" ht="27" x14ac:dyDescent="0.25">
      <c r="A198" s="57"/>
      <c r="B198" s="86" t="s">
        <v>306</v>
      </c>
      <c r="C198" s="86" t="s">
        <v>225</v>
      </c>
      <c r="D198" s="64">
        <v>30</v>
      </c>
      <c r="E198" s="64"/>
      <c r="F198" s="64">
        <f t="shared" si="16"/>
        <v>30</v>
      </c>
      <c r="G198" s="22">
        <f t="shared" ref="G198:G200" si="17">+D198</f>
        <v>30</v>
      </c>
    </row>
    <row r="199" spans="1:7" ht="27" x14ac:dyDescent="0.25">
      <c r="A199" s="57"/>
      <c r="B199" s="86" t="s">
        <v>307</v>
      </c>
      <c r="C199" s="86" t="s">
        <v>89</v>
      </c>
      <c r="D199" s="64">
        <v>57</v>
      </c>
      <c r="E199" s="64"/>
      <c r="F199" s="64">
        <f t="shared" si="16"/>
        <v>57</v>
      </c>
      <c r="G199" s="22">
        <f t="shared" si="17"/>
        <v>57</v>
      </c>
    </row>
    <row r="200" spans="1:7" ht="54" x14ac:dyDescent="0.25">
      <c r="A200" s="57"/>
      <c r="B200" s="86" t="s">
        <v>308</v>
      </c>
      <c r="C200" s="86" t="s">
        <v>74</v>
      </c>
      <c r="D200" s="64">
        <v>171</v>
      </c>
      <c r="E200" s="64"/>
      <c r="F200" s="64">
        <f t="shared" si="16"/>
        <v>171</v>
      </c>
      <c r="G200" s="22">
        <f t="shared" si="17"/>
        <v>171</v>
      </c>
    </row>
    <row r="201" spans="1:7" x14ac:dyDescent="0.25">
      <c r="A201" s="57"/>
      <c r="B201" s="86" t="s">
        <v>163</v>
      </c>
      <c r="C201" s="86" t="s">
        <v>164</v>
      </c>
      <c r="D201" s="64">
        <v>0</v>
      </c>
      <c r="E201" s="64"/>
      <c r="F201" s="64">
        <f t="shared" si="16"/>
        <v>0</v>
      </c>
      <c r="G201" s="22">
        <f>+D201</f>
        <v>0</v>
      </c>
    </row>
    <row r="202" spans="1:7" ht="27" x14ac:dyDescent="0.25">
      <c r="A202" s="57"/>
      <c r="B202" s="86" t="s">
        <v>188</v>
      </c>
      <c r="C202" s="86" t="s">
        <v>189</v>
      </c>
      <c r="D202" s="64">
        <v>0</v>
      </c>
      <c r="E202" s="64"/>
      <c r="F202" s="64">
        <f t="shared" si="16"/>
        <v>0</v>
      </c>
      <c r="G202" s="22"/>
    </row>
    <row r="203" spans="1:7" ht="27" x14ac:dyDescent="0.25">
      <c r="A203" s="57"/>
      <c r="B203" s="86" t="s">
        <v>171</v>
      </c>
      <c r="C203" s="86" t="s">
        <v>170</v>
      </c>
      <c r="D203" s="64">
        <v>49</v>
      </c>
      <c r="E203" s="64">
        <f>D203</f>
        <v>49</v>
      </c>
      <c r="F203" s="64">
        <f t="shared" si="16"/>
        <v>0</v>
      </c>
      <c r="G203" s="22"/>
    </row>
    <row r="204" spans="1:7" ht="27" x14ac:dyDescent="0.25">
      <c r="A204" s="115"/>
      <c r="B204" s="69" t="s">
        <v>214</v>
      </c>
      <c r="C204" s="69" t="s">
        <v>215</v>
      </c>
      <c r="D204" s="30">
        <v>464</v>
      </c>
      <c r="E204" s="30"/>
      <c r="F204" s="30">
        <f t="shared" si="16"/>
        <v>464</v>
      </c>
      <c r="G204" s="116"/>
    </row>
    <row r="205" spans="1:7" x14ac:dyDescent="0.25">
      <c r="A205" s="149" t="s">
        <v>323</v>
      </c>
      <c r="B205" s="127"/>
      <c r="C205" s="127"/>
      <c r="D205" s="97">
        <f>SUM(D196:D204)</f>
        <v>3419</v>
      </c>
      <c r="E205" s="97">
        <f>SUM(E196:E204)</f>
        <v>2642</v>
      </c>
      <c r="F205" s="97">
        <f>SUM(F196:F204)</f>
        <v>777</v>
      </c>
      <c r="G205" s="97">
        <f>SUM(G196:G204)</f>
        <v>313</v>
      </c>
    </row>
    <row r="206" spans="1:7" ht="40.5" x14ac:dyDescent="0.25">
      <c r="A206" s="117"/>
      <c r="B206" s="85" t="s">
        <v>57</v>
      </c>
      <c r="C206" s="85" t="s">
        <v>58</v>
      </c>
      <c r="D206" s="100">
        <v>304</v>
      </c>
      <c r="E206" s="100"/>
      <c r="F206" s="100">
        <f>D206-E206</f>
        <v>304</v>
      </c>
      <c r="G206" s="118">
        <f>+D206</f>
        <v>304</v>
      </c>
    </row>
    <row r="207" spans="1:7" ht="27" x14ac:dyDescent="0.25">
      <c r="A207" s="115"/>
      <c r="B207" s="69" t="s">
        <v>27</v>
      </c>
      <c r="C207" s="69" t="s">
        <v>28</v>
      </c>
      <c r="D207" s="30">
        <v>280</v>
      </c>
      <c r="E207" s="30"/>
      <c r="F207" s="30">
        <f>D207-E207</f>
        <v>280</v>
      </c>
      <c r="G207" s="116">
        <v>144</v>
      </c>
    </row>
    <row r="208" spans="1:7" x14ac:dyDescent="0.25">
      <c r="A208" s="149" t="s">
        <v>324</v>
      </c>
      <c r="B208" s="127"/>
      <c r="C208" s="127"/>
      <c r="D208" s="97">
        <f>SUM(D206:D207)</f>
        <v>584</v>
      </c>
      <c r="E208" s="97">
        <f>SUM(E206:E207)</f>
        <v>0</v>
      </c>
      <c r="F208" s="97">
        <f>SUM(F206:F207)</f>
        <v>584</v>
      </c>
      <c r="G208" s="97">
        <f>SUM(G206:G207)</f>
        <v>448</v>
      </c>
    </row>
    <row r="209" spans="1:7" x14ac:dyDescent="0.25">
      <c r="A209" s="117"/>
      <c r="B209" s="85" t="s">
        <v>15</v>
      </c>
      <c r="C209" s="85" t="s">
        <v>16</v>
      </c>
      <c r="D209" s="100">
        <v>376</v>
      </c>
      <c r="E209" s="100">
        <v>241</v>
      </c>
      <c r="F209" s="100">
        <f t="shared" ref="F209:F225" si="18">D209-E209</f>
        <v>135</v>
      </c>
      <c r="G209" s="118">
        <v>111</v>
      </c>
    </row>
    <row r="210" spans="1:7" x14ac:dyDescent="0.25">
      <c r="A210" s="57"/>
      <c r="B210" s="86" t="s">
        <v>251</v>
      </c>
      <c r="C210" s="86" t="s">
        <v>17</v>
      </c>
      <c r="D210" s="64">
        <v>169</v>
      </c>
      <c r="E210" s="64"/>
      <c r="F210" s="64">
        <f t="shared" si="18"/>
        <v>169</v>
      </c>
      <c r="G210" s="22">
        <f>+D210</f>
        <v>169</v>
      </c>
    </row>
    <row r="211" spans="1:7" ht="13.5" customHeight="1" x14ac:dyDescent="0.25">
      <c r="A211" s="149" t="s">
        <v>255</v>
      </c>
      <c r="B211" s="127"/>
      <c r="C211" s="127"/>
      <c r="D211" s="31">
        <f>SUM(D209:D210)</f>
        <v>545</v>
      </c>
      <c r="E211" s="31">
        <f>SUM(E209:E210)</f>
        <v>241</v>
      </c>
      <c r="F211" s="31">
        <f t="shared" si="18"/>
        <v>304</v>
      </c>
      <c r="G211" s="31">
        <f>SUM(G209:G210)</f>
        <v>280</v>
      </c>
    </row>
    <row r="212" spans="1:7" x14ac:dyDescent="0.25">
      <c r="A212" s="57"/>
      <c r="B212" s="86" t="s">
        <v>247</v>
      </c>
      <c r="C212" s="86" t="s">
        <v>242</v>
      </c>
      <c r="D212" s="64">
        <v>0</v>
      </c>
      <c r="E212" s="64"/>
      <c r="F212" s="64">
        <f t="shared" si="18"/>
        <v>0</v>
      </c>
      <c r="G212" s="22"/>
    </row>
    <row r="213" spans="1:7" ht="27" x14ac:dyDescent="0.25">
      <c r="A213" s="57"/>
      <c r="B213" s="86" t="s">
        <v>248</v>
      </c>
      <c r="C213" s="86" t="s">
        <v>243</v>
      </c>
      <c r="D213" s="64">
        <v>2921</v>
      </c>
      <c r="E213" s="64">
        <v>2811</v>
      </c>
      <c r="F213" s="64">
        <f t="shared" si="18"/>
        <v>110</v>
      </c>
      <c r="G213" s="22"/>
    </row>
    <row r="214" spans="1:7" ht="27" x14ac:dyDescent="0.25">
      <c r="A214" s="57"/>
      <c r="B214" s="86" t="s">
        <v>285</v>
      </c>
      <c r="C214" s="86" t="s">
        <v>286</v>
      </c>
      <c r="D214" s="64">
        <v>115</v>
      </c>
      <c r="E214" s="64"/>
      <c r="F214" s="100">
        <f t="shared" si="18"/>
        <v>115</v>
      </c>
      <c r="G214" s="22"/>
    </row>
    <row r="215" spans="1:7" ht="27" x14ac:dyDescent="0.25">
      <c r="A215" s="57"/>
      <c r="B215" s="86" t="s">
        <v>287</v>
      </c>
      <c r="C215" s="86" t="s">
        <v>288</v>
      </c>
      <c r="D215" s="64">
        <v>237</v>
      </c>
      <c r="E215" s="64"/>
      <c r="F215" s="100">
        <f t="shared" si="18"/>
        <v>237</v>
      </c>
      <c r="G215" s="22"/>
    </row>
    <row r="216" spans="1:7" ht="27" x14ac:dyDescent="0.25">
      <c r="A216" s="57"/>
      <c r="B216" s="86" t="s">
        <v>289</v>
      </c>
      <c r="C216" s="86" t="s">
        <v>244</v>
      </c>
      <c r="D216" s="64">
        <v>72</v>
      </c>
      <c r="E216" s="64"/>
      <c r="F216" s="100">
        <f t="shared" si="18"/>
        <v>72</v>
      </c>
      <c r="G216" s="22"/>
    </row>
    <row r="217" spans="1:7" ht="27" x14ac:dyDescent="0.25">
      <c r="A217" s="57"/>
      <c r="B217" s="86" t="s">
        <v>290</v>
      </c>
      <c r="C217" s="86" t="s">
        <v>291</v>
      </c>
      <c r="D217" s="64">
        <v>125</v>
      </c>
      <c r="E217" s="64"/>
      <c r="F217" s="100">
        <f t="shared" si="18"/>
        <v>125</v>
      </c>
      <c r="G217" s="22"/>
    </row>
    <row r="218" spans="1:7" ht="27" x14ac:dyDescent="0.25">
      <c r="A218" s="57"/>
      <c r="B218" s="86" t="s">
        <v>194</v>
      </c>
      <c r="C218" s="86" t="s">
        <v>194</v>
      </c>
      <c r="D218" s="64">
        <v>146</v>
      </c>
      <c r="E218" s="64"/>
      <c r="F218" s="64">
        <f t="shared" si="18"/>
        <v>146</v>
      </c>
      <c r="G218" s="22">
        <v>0</v>
      </c>
    </row>
    <row r="219" spans="1:7" x14ac:dyDescent="0.25">
      <c r="A219" s="57"/>
      <c r="B219" s="86" t="s">
        <v>249</v>
      </c>
      <c r="C219" s="86" t="s">
        <v>244</v>
      </c>
      <c r="D219" s="64">
        <v>0</v>
      </c>
      <c r="E219" s="64"/>
      <c r="F219" s="64">
        <f t="shared" si="18"/>
        <v>0</v>
      </c>
      <c r="G219" s="22">
        <f>D219</f>
        <v>0</v>
      </c>
    </row>
    <row r="220" spans="1:7" x14ac:dyDescent="0.25">
      <c r="A220" s="57"/>
      <c r="B220" s="86" t="s">
        <v>250</v>
      </c>
      <c r="C220" s="86" t="s">
        <v>245</v>
      </c>
      <c r="D220" s="64">
        <v>0</v>
      </c>
      <c r="E220" s="64"/>
      <c r="F220" s="64">
        <f t="shared" si="18"/>
        <v>0</v>
      </c>
      <c r="G220" s="22"/>
    </row>
    <row r="221" spans="1:7" ht="13.5" customHeight="1" x14ac:dyDescent="0.25">
      <c r="A221" s="149" t="s">
        <v>256</v>
      </c>
      <c r="B221" s="127"/>
      <c r="C221" s="127"/>
      <c r="D221" s="31">
        <f>SUM(D212:D220)</f>
        <v>3616</v>
      </c>
      <c r="E221" s="31">
        <f>SUM(E212:E220)</f>
        <v>2811</v>
      </c>
      <c r="F221" s="31">
        <f t="shared" si="18"/>
        <v>805</v>
      </c>
      <c r="G221" s="31">
        <f>SUM(G212:G220)</f>
        <v>0</v>
      </c>
    </row>
    <row r="222" spans="1:7" ht="27" x14ac:dyDescent="0.25">
      <c r="A222" s="57"/>
      <c r="B222" s="86" t="s">
        <v>252</v>
      </c>
      <c r="C222" s="86" t="s">
        <v>128</v>
      </c>
      <c r="D222" s="64">
        <v>226</v>
      </c>
      <c r="E222" s="64">
        <f>D222</f>
        <v>226</v>
      </c>
      <c r="F222" s="64">
        <f t="shared" si="18"/>
        <v>0</v>
      </c>
      <c r="G222" s="22"/>
    </row>
    <row r="223" spans="1:7" x14ac:dyDescent="0.25">
      <c r="A223" s="149" t="s">
        <v>257</v>
      </c>
      <c r="B223" s="127"/>
      <c r="C223" s="127"/>
      <c r="D223" s="31">
        <f>SUM(D222:D222)</f>
        <v>226</v>
      </c>
      <c r="E223" s="31">
        <f>SUM(E222:E222)</f>
        <v>226</v>
      </c>
      <c r="F223" s="31">
        <f t="shared" si="18"/>
        <v>0</v>
      </c>
      <c r="G223" s="31">
        <f>SUM(G222:G222)</f>
        <v>0</v>
      </c>
    </row>
    <row r="224" spans="1:7" x14ac:dyDescent="0.25">
      <c r="A224" s="57"/>
      <c r="B224" s="86" t="s">
        <v>109</v>
      </c>
      <c r="C224" s="86" t="s">
        <v>110</v>
      </c>
      <c r="D224" s="64">
        <v>222</v>
      </c>
      <c r="E224" s="64">
        <v>55</v>
      </c>
      <c r="F224" s="64">
        <f t="shared" si="18"/>
        <v>167</v>
      </c>
      <c r="G224" s="22">
        <v>0</v>
      </c>
    </row>
    <row r="225" spans="1:49" ht="13.5" customHeight="1" x14ac:dyDescent="0.25">
      <c r="A225" s="149" t="s">
        <v>258</v>
      </c>
      <c r="B225" s="127"/>
      <c r="C225" s="127"/>
      <c r="D225" s="31">
        <f>SUM(D224)</f>
        <v>222</v>
      </c>
      <c r="E225" s="31">
        <f>SUM(E224)</f>
        <v>55</v>
      </c>
      <c r="F225" s="31">
        <f t="shared" si="18"/>
        <v>167</v>
      </c>
      <c r="G225" s="31">
        <f>SUM(G224)</f>
        <v>0</v>
      </c>
    </row>
    <row r="226" spans="1:49" ht="7.5" customHeight="1" x14ac:dyDescent="0.25">
      <c r="A226" s="125"/>
      <c r="B226" s="125"/>
      <c r="C226" s="125"/>
      <c r="D226" s="31"/>
      <c r="E226" s="31"/>
      <c r="F226" s="31"/>
      <c r="G226" s="31"/>
    </row>
    <row r="227" spans="1:49" s="140" customFormat="1" ht="13.5" customHeight="1" x14ac:dyDescent="0.25">
      <c r="A227" s="147"/>
      <c r="B227" s="151"/>
      <c r="C227" s="151" t="s">
        <v>259</v>
      </c>
      <c r="D227" s="156">
        <f>SUM(D225,D223,D221,D211,D208,D205,D195,D184)</f>
        <v>27088</v>
      </c>
      <c r="E227" s="156">
        <f>SUM(E225,E223,E221,E211,E208,E205,E195,E184)</f>
        <v>13417</v>
      </c>
      <c r="F227" s="156">
        <f>SUM(F225,F223,F221,F211,F208,F205,F195,F184)</f>
        <v>13671</v>
      </c>
      <c r="G227" s="156">
        <f>SUM(G225,G223,G221,G211,G208,G205,G195,G184)</f>
        <v>11590</v>
      </c>
      <c r="H227" s="139"/>
      <c r="I227" s="160"/>
      <c r="J227" s="139"/>
      <c r="K227" s="139"/>
      <c r="L227" s="139"/>
      <c r="M227" s="139"/>
      <c r="N227" s="139"/>
      <c r="O227" s="139"/>
      <c r="P227" s="139"/>
      <c r="Q227" s="139"/>
      <c r="R227" s="139"/>
      <c r="S227" s="139"/>
      <c r="T227" s="139"/>
      <c r="U227" s="139"/>
      <c r="V227" s="139"/>
      <c r="W227" s="139"/>
      <c r="X227" s="139"/>
      <c r="Y227" s="139"/>
      <c r="Z227" s="139"/>
      <c r="AA227" s="139"/>
      <c r="AB227" s="139"/>
      <c r="AC227" s="139"/>
      <c r="AD227" s="139"/>
      <c r="AE227" s="139"/>
      <c r="AF227" s="139"/>
      <c r="AG227" s="139"/>
      <c r="AH227" s="139"/>
      <c r="AI227" s="139"/>
      <c r="AJ227" s="139"/>
      <c r="AK227" s="139"/>
      <c r="AL227" s="139"/>
      <c r="AM227" s="139"/>
      <c r="AN227" s="139"/>
      <c r="AO227" s="139"/>
      <c r="AP227" s="139"/>
      <c r="AQ227" s="139"/>
      <c r="AR227" s="139"/>
      <c r="AS227" s="139"/>
      <c r="AT227" s="139"/>
      <c r="AU227" s="139"/>
      <c r="AV227" s="139"/>
      <c r="AW227" s="139"/>
    </row>
    <row r="228" spans="1:49" ht="7.5" customHeight="1" x14ac:dyDescent="0.25"/>
    <row r="229" spans="1:49" s="140" customFormat="1" x14ac:dyDescent="0.25">
      <c r="A229" s="147"/>
      <c r="B229" s="159"/>
      <c r="C229" s="153" t="s">
        <v>20</v>
      </c>
      <c r="D229" s="156">
        <f>+D10+D26+D46+D54+D69+D85+D119+D149+D160+D171+D180+D227</f>
        <v>233877</v>
      </c>
      <c r="E229" s="156">
        <f>+E10+E26+E46+E54+E69+E85+E119+E149+E160+E171+E180+E227</f>
        <v>117429</v>
      </c>
      <c r="F229" s="156">
        <f>+F10+F26+F46+F54+F69+F85+F119+F149+F160+F171+F180+F227</f>
        <v>116448</v>
      </c>
      <c r="G229" s="156">
        <f>+G10+G26+G46+G54+G69+G85+G119+G149+G160+G171+G180+G227</f>
        <v>93625</v>
      </c>
      <c r="H229" s="139"/>
      <c r="I229" s="139"/>
      <c r="J229" s="139"/>
      <c r="K229" s="139"/>
      <c r="L229" s="139"/>
      <c r="M229" s="139"/>
      <c r="N229" s="139"/>
      <c r="O229" s="139"/>
      <c r="P229" s="139"/>
      <c r="Q229" s="139"/>
      <c r="R229" s="139"/>
      <c r="S229" s="139"/>
      <c r="T229" s="139"/>
      <c r="U229" s="139"/>
      <c r="V229" s="139"/>
      <c r="W229" s="139"/>
      <c r="X229" s="139"/>
      <c r="Y229" s="139"/>
      <c r="Z229" s="139"/>
      <c r="AA229" s="139"/>
      <c r="AB229" s="139"/>
      <c r="AC229" s="139"/>
      <c r="AD229" s="139"/>
      <c r="AE229" s="139"/>
      <c r="AF229" s="139"/>
      <c r="AG229" s="139"/>
      <c r="AH229" s="139"/>
      <c r="AI229" s="139"/>
      <c r="AJ229" s="139"/>
      <c r="AK229" s="139"/>
      <c r="AL229" s="139"/>
      <c r="AM229" s="139"/>
      <c r="AN229" s="139"/>
      <c r="AO229" s="139"/>
      <c r="AP229" s="139"/>
      <c r="AQ229" s="139"/>
      <c r="AR229" s="139"/>
      <c r="AS229" s="139"/>
      <c r="AT229" s="139"/>
      <c r="AU229" s="139"/>
      <c r="AV229" s="139"/>
      <c r="AW229" s="139"/>
    </row>
    <row r="230" spans="1:49" x14ac:dyDescent="0.25">
      <c r="A230" s="84" t="s">
        <v>21</v>
      </c>
      <c r="D230" s="38"/>
      <c r="E230" s="38"/>
      <c r="F230" s="38"/>
      <c r="G230" s="38"/>
    </row>
    <row r="231" spans="1:49" x14ac:dyDescent="0.25">
      <c r="A231" s="67" t="s">
        <v>52</v>
      </c>
      <c r="D231" s="26"/>
      <c r="E231" s="26"/>
      <c r="F231" s="26"/>
      <c r="G231" s="26"/>
    </row>
    <row r="232" spans="1:49" x14ac:dyDescent="0.25">
      <c r="A232" s="67" t="s">
        <v>230</v>
      </c>
      <c r="D232" s="26"/>
      <c r="E232" s="26"/>
      <c r="F232" s="26"/>
      <c r="G232" s="26"/>
    </row>
    <row r="233" spans="1:49" x14ac:dyDescent="0.25">
      <c r="A233" s="67" t="s">
        <v>231</v>
      </c>
      <c r="D233" s="26"/>
      <c r="E233" s="26"/>
      <c r="F233" s="26"/>
      <c r="G233" s="26"/>
    </row>
    <row r="234" spans="1:49" x14ac:dyDescent="0.25">
      <c r="A234" s="67" t="s">
        <v>234</v>
      </c>
      <c r="D234" s="26"/>
      <c r="E234" s="26"/>
      <c r="F234" s="26"/>
      <c r="G234" s="26"/>
    </row>
    <row r="235" spans="1:49" x14ac:dyDescent="0.25">
      <c r="A235" s="67" t="s">
        <v>144</v>
      </c>
      <c r="D235" s="26"/>
      <c r="E235" s="26"/>
      <c r="F235" s="26"/>
      <c r="G235" s="26"/>
    </row>
    <row r="236" spans="1:49" x14ac:dyDescent="0.25">
      <c r="A236" s="67"/>
      <c r="D236" s="26"/>
      <c r="E236" s="26"/>
      <c r="F236" s="26"/>
      <c r="G236" s="26"/>
    </row>
    <row r="237" spans="1:49" x14ac:dyDescent="0.25">
      <c r="A237" s="67" t="s">
        <v>146</v>
      </c>
      <c r="B237" s="126"/>
      <c r="C237" s="126"/>
      <c r="D237" s="126"/>
      <c r="E237" s="126"/>
      <c r="F237" s="126"/>
      <c r="G237" s="126"/>
    </row>
    <row r="238" spans="1:49" ht="28.5" customHeight="1" x14ac:dyDescent="0.25">
      <c r="A238" s="177" t="s">
        <v>232</v>
      </c>
      <c r="B238" s="177"/>
      <c r="C238" s="177"/>
      <c r="D238" s="177"/>
      <c r="E238" s="177"/>
      <c r="F238" s="177"/>
      <c r="G238" s="177"/>
    </row>
    <row r="239" spans="1:49" x14ac:dyDescent="0.25">
      <c r="A239" s="67" t="s">
        <v>158</v>
      </c>
      <c r="D239" s="26"/>
      <c r="E239" s="26"/>
      <c r="F239" s="26"/>
      <c r="G239" s="26"/>
    </row>
    <row r="240" spans="1:49" x14ac:dyDescent="0.25">
      <c r="A240" s="67"/>
      <c r="D240" s="26"/>
      <c r="E240" s="26"/>
      <c r="F240" s="26"/>
      <c r="G240" s="26"/>
    </row>
    <row r="241" spans="1:7" ht="13.5" customHeight="1" x14ac:dyDescent="0.25">
      <c r="A241" s="178" t="s">
        <v>333</v>
      </c>
      <c r="B241" s="178"/>
      <c r="C241" s="178"/>
      <c r="D241" s="178"/>
      <c r="E241" s="178"/>
      <c r="F241" s="178"/>
      <c r="G241" s="178"/>
    </row>
    <row r="242" spans="1:7" x14ac:dyDescent="0.25">
      <c r="A242" s="18" t="s">
        <v>233</v>
      </c>
      <c r="D242" s="26"/>
      <c r="E242" s="26"/>
      <c r="F242" s="26"/>
      <c r="G242" s="26"/>
    </row>
    <row r="243" spans="1:7" x14ac:dyDescent="0.25">
      <c r="A243" s="19" t="s">
        <v>43</v>
      </c>
      <c r="D243" s="26"/>
      <c r="E243" s="26"/>
      <c r="F243" s="26"/>
      <c r="G243" s="26"/>
    </row>
    <row r="244" spans="1:7" x14ac:dyDescent="0.25">
      <c r="D244" s="26"/>
      <c r="E244" s="26"/>
      <c r="F244" s="26"/>
      <c r="G244" s="26"/>
    </row>
    <row r="245" spans="1:7" x14ac:dyDescent="0.25">
      <c r="A245" s="128"/>
      <c r="B245" s="128"/>
      <c r="C245" s="128"/>
      <c r="D245" s="128"/>
      <c r="E245" s="128"/>
      <c r="F245" s="128"/>
      <c r="G245" s="128"/>
    </row>
    <row r="246" spans="1:7" x14ac:dyDescent="0.25">
      <c r="D246" s="26"/>
      <c r="E246" s="26"/>
      <c r="F246" s="26"/>
      <c r="G246" s="26"/>
    </row>
    <row r="247" spans="1:7" x14ac:dyDescent="0.25">
      <c r="D247" s="26"/>
      <c r="E247" s="26"/>
      <c r="F247" s="26"/>
      <c r="G247" s="26"/>
    </row>
    <row r="248" spans="1:7" x14ac:dyDescent="0.25">
      <c r="D248" s="26"/>
      <c r="E248" s="26"/>
      <c r="F248" s="26"/>
      <c r="G248" s="26"/>
    </row>
    <row r="249" spans="1:7" x14ac:dyDescent="0.25">
      <c r="A249" s="108"/>
      <c r="D249" s="26"/>
      <c r="E249" s="26"/>
      <c r="F249" s="26"/>
      <c r="G249" s="26"/>
    </row>
    <row r="250" spans="1:7" x14ac:dyDescent="0.25">
      <c r="D250" s="26"/>
      <c r="E250" s="26"/>
      <c r="F250" s="26"/>
      <c r="G250" s="26"/>
    </row>
    <row r="251" spans="1:7" x14ac:dyDescent="0.25">
      <c r="D251" s="26"/>
      <c r="E251" s="26"/>
      <c r="F251" s="26"/>
      <c r="G251" s="26"/>
    </row>
    <row r="252" spans="1:7" x14ac:dyDescent="0.25">
      <c r="D252" s="26"/>
      <c r="E252" s="26"/>
      <c r="F252" s="26"/>
      <c r="G252" s="26"/>
    </row>
    <row r="253" spans="1:7" x14ac:dyDescent="0.25">
      <c r="D253" s="26"/>
      <c r="E253" s="26"/>
      <c r="F253" s="26"/>
      <c r="G253" s="26"/>
    </row>
    <row r="254" spans="1:7" x14ac:dyDescent="0.25">
      <c r="D254" s="26"/>
      <c r="E254" s="26"/>
      <c r="F254" s="26"/>
      <c r="G254" s="26"/>
    </row>
    <row r="255" spans="1:7" x14ac:dyDescent="0.25">
      <c r="D255" s="26"/>
      <c r="E255" s="26"/>
      <c r="F255" s="26"/>
      <c r="G255" s="26"/>
    </row>
    <row r="256" spans="1:7" x14ac:dyDescent="0.25">
      <c r="D256" s="26"/>
      <c r="E256" s="26"/>
      <c r="F256" s="26"/>
      <c r="G256" s="26"/>
    </row>
    <row r="257" spans="4:7" x14ac:dyDescent="0.25">
      <c r="D257" s="26"/>
      <c r="E257" s="26"/>
      <c r="F257" s="26"/>
      <c r="G257" s="26"/>
    </row>
    <row r="258" spans="4:7" x14ac:dyDescent="0.25">
      <c r="D258" s="26"/>
      <c r="E258" s="26"/>
      <c r="F258" s="26"/>
      <c r="G258" s="26"/>
    </row>
    <row r="259" spans="4:7" x14ac:dyDescent="0.25">
      <c r="D259" s="26"/>
      <c r="E259" s="26"/>
      <c r="F259" s="26"/>
      <c r="G259" s="26"/>
    </row>
    <row r="260" spans="4:7" x14ac:dyDescent="0.25">
      <c r="D260" s="26"/>
      <c r="E260" s="26"/>
      <c r="F260" s="26"/>
      <c r="G260" s="26"/>
    </row>
    <row r="261" spans="4:7" x14ac:dyDescent="0.25">
      <c r="D261" s="26"/>
      <c r="E261" s="26"/>
      <c r="F261" s="26"/>
      <c r="G261" s="26"/>
    </row>
    <row r="262" spans="4:7" x14ac:dyDescent="0.25">
      <c r="D262" s="26"/>
      <c r="E262" s="26"/>
      <c r="F262" s="26"/>
      <c r="G262" s="26"/>
    </row>
    <row r="263" spans="4:7" x14ac:dyDescent="0.25">
      <c r="D263" s="26"/>
      <c r="E263" s="26"/>
      <c r="F263" s="26"/>
      <c r="G263" s="26"/>
    </row>
    <row r="264" spans="4:7" x14ac:dyDescent="0.25">
      <c r="D264" s="26"/>
      <c r="E264" s="26"/>
      <c r="F264" s="26"/>
      <c r="G264" s="26"/>
    </row>
    <row r="265" spans="4:7" x14ac:dyDescent="0.25">
      <c r="D265" s="26"/>
      <c r="E265" s="26"/>
      <c r="F265" s="26"/>
      <c r="G265" s="26"/>
    </row>
    <row r="266" spans="4:7" x14ac:dyDescent="0.25">
      <c r="D266" s="26"/>
      <c r="E266" s="26"/>
      <c r="F266" s="26"/>
      <c r="G266" s="26"/>
    </row>
    <row r="267" spans="4:7" x14ac:dyDescent="0.25">
      <c r="D267" s="26"/>
      <c r="E267" s="26"/>
      <c r="F267" s="26"/>
      <c r="G267" s="26"/>
    </row>
    <row r="268" spans="4:7" x14ac:dyDescent="0.25">
      <c r="D268" s="26"/>
      <c r="E268" s="26"/>
      <c r="F268" s="26"/>
      <c r="G268" s="26"/>
    </row>
    <row r="269" spans="4:7" x14ac:dyDescent="0.25">
      <c r="D269" s="26"/>
      <c r="E269" s="26"/>
      <c r="F269" s="26"/>
      <c r="G269" s="26"/>
    </row>
    <row r="270" spans="4:7" x14ac:dyDescent="0.25">
      <c r="D270" s="26"/>
      <c r="E270" s="26"/>
      <c r="F270" s="26"/>
      <c r="G270" s="26"/>
    </row>
    <row r="271" spans="4:7" x14ac:dyDescent="0.25">
      <c r="D271" s="26"/>
      <c r="E271" s="26"/>
      <c r="F271" s="26"/>
      <c r="G271" s="26"/>
    </row>
    <row r="272" spans="4:7" x14ac:dyDescent="0.25">
      <c r="D272" s="26"/>
      <c r="E272" s="26"/>
      <c r="F272" s="26"/>
      <c r="G272" s="26"/>
    </row>
    <row r="273" spans="4:7" x14ac:dyDescent="0.25">
      <c r="D273" s="26"/>
      <c r="E273" s="26"/>
      <c r="F273" s="26"/>
      <c r="G273" s="26"/>
    </row>
    <row r="274" spans="4:7" x14ac:dyDescent="0.25">
      <c r="D274" s="26"/>
      <c r="E274" s="26"/>
      <c r="F274" s="26"/>
      <c r="G274" s="26"/>
    </row>
    <row r="275" spans="4:7" x14ac:dyDescent="0.25">
      <c r="D275" s="26"/>
      <c r="E275" s="26"/>
      <c r="F275" s="26"/>
      <c r="G275" s="26"/>
    </row>
    <row r="276" spans="4:7" x14ac:dyDescent="0.25">
      <c r="D276" s="26"/>
      <c r="E276" s="26"/>
      <c r="F276" s="26"/>
      <c r="G276" s="26"/>
    </row>
    <row r="277" spans="4:7" x14ac:dyDescent="0.25">
      <c r="D277" s="26"/>
      <c r="E277" s="26"/>
      <c r="F277" s="26"/>
      <c r="G277" s="26"/>
    </row>
    <row r="278" spans="4:7" x14ac:dyDescent="0.25">
      <c r="D278" s="26"/>
      <c r="E278" s="26"/>
      <c r="F278" s="26"/>
      <c r="G278" s="26"/>
    </row>
    <row r="279" spans="4:7" x14ac:dyDescent="0.25">
      <c r="D279" s="26"/>
      <c r="E279" s="26"/>
      <c r="F279" s="26"/>
      <c r="G279" s="26"/>
    </row>
    <row r="280" spans="4:7" x14ac:dyDescent="0.25">
      <c r="D280" s="26"/>
      <c r="E280" s="26"/>
      <c r="F280" s="26"/>
      <c r="G280" s="26"/>
    </row>
    <row r="281" spans="4:7" x14ac:dyDescent="0.25">
      <c r="D281" s="26"/>
      <c r="E281" s="26"/>
      <c r="F281" s="26"/>
      <c r="G281" s="26"/>
    </row>
    <row r="282" spans="4:7" x14ac:dyDescent="0.25">
      <c r="D282" s="26"/>
      <c r="E282" s="26"/>
      <c r="F282" s="26"/>
      <c r="G282" s="26"/>
    </row>
    <row r="283" spans="4:7" x14ac:dyDescent="0.25">
      <c r="D283" s="26"/>
      <c r="E283" s="26"/>
      <c r="F283" s="26"/>
      <c r="G283" s="26"/>
    </row>
    <row r="284" spans="4:7" x14ac:dyDescent="0.25">
      <c r="D284" s="26"/>
      <c r="E284" s="26"/>
      <c r="F284" s="26"/>
      <c r="G284" s="26"/>
    </row>
    <row r="285" spans="4:7" x14ac:dyDescent="0.25">
      <c r="D285" s="26"/>
      <c r="E285" s="26"/>
      <c r="F285" s="26"/>
      <c r="G285" s="26"/>
    </row>
    <row r="286" spans="4:7" x14ac:dyDescent="0.25">
      <c r="D286" s="26"/>
      <c r="E286" s="26"/>
      <c r="F286" s="26"/>
      <c r="G286" s="26"/>
    </row>
    <row r="287" spans="4:7" x14ac:dyDescent="0.25">
      <c r="D287" s="26"/>
      <c r="E287" s="26"/>
      <c r="F287" s="26"/>
      <c r="G287" s="26"/>
    </row>
    <row r="288" spans="4:7" x14ac:dyDescent="0.25">
      <c r="D288" s="26"/>
      <c r="E288" s="26"/>
      <c r="F288" s="26"/>
      <c r="G288" s="26"/>
    </row>
    <row r="289" spans="4:7" x14ac:dyDescent="0.25">
      <c r="D289" s="26"/>
      <c r="E289" s="26"/>
      <c r="F289" s="26"/>
      <c r="G289" s="26"/>
    </row>
    <row r="290" spans="4:7" x14ac:dyDescent="0.25">
      <c r="D290" s="26"/>
      <c r="E290" s="26"/>
      <c r="F290" s="26"/>
      <c r="G290" s="26"/>
    </row>
    <row r="291" spans="4:7" x14ac:dyDescent="0.25">
      <c r="D291" s="26"/>
      <c r="E291" s="26"/>
      <c r="F291" s="26"/>
      <c r="G291" s="26"/>
    </row>
    <row r="292" spans="4:7" x14ac:dyDescent="0.25">
      <c r="D292" s="26"/>
      <c r="E292" s="26"/>
      <c r="F292" s="26"/>
      <c r="G292" s="26"/>
    </row>
    <row r="293" spans="4:7" x14ac:dyDescent="0.25">
      <c r="D293" s="26"/>
      <c r="E293" s="26"/>
      <c r="F293" s="26"/>
      <c r="G293" s="26"/>
    </row>
    <row r="294" spans="4:7" x14ac:dyDescent="0.25">
      <c r="D294" s="26"/>
      <c r="E294" s="26"/>
      <c r="F294" s="26"/>
      <c r="G294" s="26"/>
    </row>
    <row r="295" spans="4:7" x14ac:dyDescent="0.25">
      <c r="D295" s="26"/>
      <c r="E295" s="26"/>
      <c r="F295" s="26"/>
      <c r="G295" s="26"/>
    </row>
    <row r="296" spans="4:7" x14ac:dyDescent="0.25">
      <c r="D296" s="26"/>
      <c r="E296" s="26"/>
      <c r="F296" s="26"/>
      <c r="G296" s="26"/>
    </row>
    <row r="297" spans="4:7" x14ac:dyDescent="0.25">
      <c r="D297" s="26"/>
      <c r="E297" s="26"/>
      <c r="F297" s="26"/>
      <c r="G297" s="26"/>
    </row>
    <row r="298" spans="4:7" x14ac:dyDescent="0.25">
      <c r="D298" s="26"/>
      <c r="E298" s="26"/>
      <c r="F298" s="26"/>
      <c r="G298" s="26"/>
    </row>
    <row r="299" spans="4:7" x14ac:dyDescent="0.25">
      <c r="D299" s="26"/>
      <c r="E299" s="26"/>
      <c r="F299" s="26"/>
      <c r="G299" s="26"/>
    </row>
    <row r="300" spans="4:7" x14ac:dyDescent="0.25">
      <c r="D300" s="26"/>
      <c r="E300" s="26"/>
      <c r="F300" s="26"/>
      <c r="G300" s="26"/>
    </row>
    <row r="301" spans="4:7" x14ac:dyDescent="0.25">
      <c r="D301" s="26"/>
      <c r="E301" s="26"/>
      <c r="F301" s="26"/>
      <c r="G301" s="26"/>
    </row>
    <row r="302" spans="4:7" x14ac:dyDescent="0.25">
      <c r="D302" s="26"/>
      <c r="E302" s="26"/>
      <c r="F302" s="26"/>
      <c r="G302" s="26"/>
    </row>
    <row r="303" spans="4:7" x14ac:dyDescent="0.25">
      <c r="D303" s="26"/>
      <c r="E303" s="26"/>
      <c r="F303" s="26"/>
      <c r="G303" s="26"/>
    </row>
    <row r="304" spans="4:7" x14ac:dyDescent="0.25">
      <c r="D304" s="26"/>
      <c r="E304" s="26"/>
      <c r="F304" s="26"/>
      <c r="G304" s="26"/>
    </row>
    <row r="305" spans="4:7" x14ac:dyDescent="0.25">
      <c r="D305" s="26"/>
      <c r="E305" s="26"/>
      <c r="F305" s="26"/>
      <c r="G305" s="26"/>
    </row>
    <row r="306" spans="4:7" x14ac:dyDescent="0.25">
      <c r="D306" s="26"/>
      <c r="E306" s="26"/>
      <c r="F306" s="26"/>
      <c r="G306" s="26"/>
    </row>
    <row r="307" spans="4:7" x14ac:dyDescent="0.25">
      <c r="D307" s="26"/>
      <c r="E307" s="26"/>
      <c r="F307" s="26"/>
      <c r="G307" s="26"/>
    </row>
    <row r="308" spans="4:7" x14ac:dyDescent="0.25">
      <c r="D308" s="26"/>
      <c r="E308" s="26"/>
      <c r="F308" s="26"/>
      <c r="G308" s="26"/>
    </row>
    <row r="309" spans="4:7" x14ac:dyDescent="0.25">
      <c r="D309" s="26"/>
      <c r="E309" s="26"/>
      <c r="F309" s="26"/>
      <c r="G309" s="26"/>
    </row>
    <row r="310" spans="4:7" x14ac:dyDescent="0.25">
      <c r="D310" s="26"/>
      <c r="E310" s="26"/>
      <c r="F310" s="26"/>
      <c r="G310" s="26"/>
    </row>
    <row r="311" spans="4:7" x14ac:dyDescent="0.25">
      <c r="D311" s="26"/>
      <c r="E311" s="26"/>
      <c r="F311" s="26"/>
      <c r="G311" s="26"/>
    </row>
    <row r="312" spans="4:7" x14ac:dyDescent="0.25">
      <c r="D312" s="26"/>
      <c r="E312" s="26"/>
      <c r="F312" s="26"/>
      <c r="G312" s="26"/>
    </row>
    <row r="313" spans="4:7" x14ac:dyDescent="0.25">
      <c r="D313" s="26"/>
      <c r="E313" s="26"/>
      <c r="F313" s="26"/>
      <c r="G313" s="26"/>
    </row>
    <row r="314" spans="4:7" x14ac:dyDescent="0.25">
      <c r="D314" s="26"/>
      <c r="E314" s="26"/>
      <c r="F314" s="26"/>
      <c r="G314" s="26"/>
    </row>
    <row r="315" spans="4:7" x14ac:dyDescent="0.25">
      <c r="D315" s="26"/>
      <c r="E315" s="26"/>
      <c r="F315" s="26"/>
      <c r="G315" s="26"/>
    </row>
    <row r="316" spans="4:7" x14ac:dyDescent="0.25">
      <c r="D316" s="26"/>
      <c r="E316" s="26"/>
      <c r="F316" s="26"/>
      <c r="G316" s="26"/>
    </row>
    <row r="317" spans="4:7" x14ac:dyDescent="0.25">
      <c r="D317" s="26"/>
      <c r="E317" s="26"/>
      <c r="F317" s="26"/>
      <c r="G317" s="26"/>
    </row>
    <row r="318" spans="4:7" x14ac:dyDescent="0.25">
      <c r="D318" s="26"/>
      <c r="E318" s="26"/>
      <c r="F318" s="26"/>
      <c r="G318" s="26"/>
    </row>
    <row r="319" spans="4:7" x14ac:dyDescent="0.25">
      <c r="D319" s="26"/>
      <c r="E319" s="26"/>
      <c r="F319" s="26"/>
      <c r="G319" s="26"/>
    </row>
    <row r="320" spans="4:7" x14ac:dyDescent="0.25">
      <c r="D320" s="26"/>
      <c r="E320" s="26"/>
      <c r="F320" s="26"/>
      <c r="G320" s="26"/>
    </row>
    <row r="321" spans="4:7" x14ac:dyDescent="0.25">
      <c r="D321" s="26"/>
      <c r="E321" s="26"/>
      <c r="F321" s="26"/>
      <c r="G321" s="26"/>
    </row>
    <row r="322" spans="4:7" x14ac:dyDescent="0.25">
      <c r="D322" s="26"/>
      <c r="E322" s="26"/>
      <c r="F322" s="26"/>
      <c r="G322" s="26"/>
    </row>
    <row r="323" spans="4:7" x14ac:dyDescent="0.25">
      <c r="D323" s="26"/>
      <c r="E323" s="26"/>
      <c r="F323" s="26"/>
      <c r="G323" s="26"/>
    </row>
    <row r="324" spans="4:7" x14ac:dyDescent="0.25">
      <c r="D324" s="26"/>
      <c r="E324" s="26"/>
      <c r="F324" s="26"/>
      <c r="G324" s="26"/>
    </row>
    <row r="325" spans="4:7" x14ac:dyDescent="0.25">
      <c r="D325" s="26"/>
      <c r="E325" s="26"/>
      <c r="F325" s="26"/>
      <c r="G325" s="26"/>
    </row>
    <row r="326" spans="4:7" x14ac:dyDescent="0.25">
      <c r="D326" s="26"/>
      <c r="E326" s="26"/>
      <c r="F326" s="26"/>
      <c r="G326" s="26"/>
    </row>
    <row r="327" spans="4:7" x14ac:dyDescent="0.25">
      <c r="D327" s="26"/>
      <c r="E327" s="26"/>
      <c r="F327" s="26"/>
      <c r="G327" s="26"/>
    </row>
    <row r="328" spans="4:7" x14ac:dyDescent="0.25">
      <c r="D328" s="26"/>
      <c r="E328" s="26"/>
      <c r="F328" s="26"/>
      <c r="G328" s="26"/>
    </row>
    <row r="329" spans="4:7" x14ac:dyDescent="0.25">
      <c r="D329" s="26"/>
      <c r="E329" s="26"/>
      <c r="F329" s="26"/>
      <c r="G329" s="26"/>
    </row>
    <row r="330" spans="4:7" x14ac:dyDescent="0.25">
      <c r="D330" s="26"/>
      <c r="E330" s="26"/>
      <c r="F330" s="26"/>
      <c r="G330" s="26"/>
    </row>
    <row r="331" spans="4:7" x14ac:dyDescent="0.25">
      <c r="D331" s="26"/>
      <c r="E331" s="26"/>
      <c r="F331" s="26"/>
      <c r="G331" s="26"/>
    </row>
    <row r="332" spans="4:7" x14ac:dyDescent="0.25">
      <c r="D332" s="26"/>
      <c r="E332" s="26"/>
      <c r="F332" s="26"/>
      <c r="G332" s="26"/>
    </row>
    <row r="333" spans="4:7" x14ac:dyDescent="0.25">
      <c r="D333" s="26"/>
      <c r="E333" s="26"/>
      <c r="F333" s="26"/>
      <c r="G333" s="26"/>
    </row>
    <row r="334" spans="4:7" x14ac:dyDescent="0.25">
      <c r="D334" s="26"/>
      <c r="E334" s="26"/>
      <c r="F334" s="26"/>
      <c r="G334" s="26"/>
    </row>
    <row r="335" spans="4:7" x14ac:dyDescent="0.25">
      <c r="D335" s="26"/>
      <c r="E335" s="26"/>
      <c r="F335" s="26"/>
      <c r="G335" s="26"/>
    </row>
  </sheetData>
  <mergeCells count="2">
    <mergeCell ref="A238:G238"/>
    <mergeCell ref="A241:G241"/>
  </mergeCells>
  <phoneticPr fontId="5" type="noConversion"/>
  <printOptions horizontalCentered="1"/>
  <pageMargins left="0.23622047244094491" right="0.23622047244094491" top="0.74803149606299213" bottom="0.74803149606299213" header="0.31496062992125984" footer="0.31496062992125984"/>
  <pageSetup paperSize="9" scale="70" fitToHeight="0" orientation="landscape" r:id="rId1"/>
  <headerFooter alignWithMargins="0">
    <oddHeader>&amp;C&amp;14Subsidiestaat Programmabegroting 2020 gemeente Utrecht</oddHeader>
    <oddFooter>&amp;L&amp;8Geel gemarkeerde velden zijn wijzigingen t.o.v. de laatst gepubliceerde subsidiestaat&amp;C&amp;8&amp;P</oddFooter>
  </headerFooter>
  <rowBreaks count="8" manualBreakCount="8">
    <brk id="34" max="6" man="1"/>
    <brk id="69" max="6" man="1"/>
    <brk id="96" max="6" man="1"/>
    <brk id="119" max="6" man="1"/>
    <brk id="142" max="6" man="1"/>
    <brk id="160" max="6" man="1"/>
    <brk id="180" max="6" man="1"/>
    <brk id="205" max="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1</vt:i4>
      </vt:variant>
      <vt:variant>
        <vt:lpstr>Benoemde bereiken</vt:lpstr>
      </vt:variant>
      <vt:variant>
        <vt:i4>2</vt:i4>
      </vt:variant>
    </vt:vector>
  </HeadingPairs>
  <TitlesOfParts>
    <vt:vector size="3" baseType="lpstr">
      <vt:lpstr>2020</vt:lpstr>
      <vt:lpstr>'2020'!Afdrukbereik</vt:lpstr>
      <vt:lpstr>'2020'!Afdruktitels</vt:lpstr>
    </vt:vector>
  </TitlesOfParts>
  <Company>Gemeente Utrecht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Subsidiestaat 2020</dc:title>
  <dc:creator>Gemeente Utrecht</dc:creator>
  <cp:lastModifiedBy>Wensink, Hanneke</cp:lastModifiedBy>
  <cp:lastPrinted>2020-09-08T13:11:34Z</cp:lastPrinted>
  <dcterms:created xsi:type="dcterms:W3CDTF">2008-03-10T10:18:56Z</dcterms:created>
  <dcterms:modified xsi:type="dcterms:W3CDTF">2020-09-08T13:11:43Z</dcterms:modified>
</cp:coreProperties>
</file>